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Chuchelna/Zdroj Komárov/01) PD/Rozpočet upravený Vocásek/"/>
    </mc:Choice>
  </mc:AlternateContent>
  <xr:revisionPtr revIDLastSave="2" documentId="8_{99494A03-C3EB-4282-83C1-4073128C9B04}" xr6:coauthVersionLast="47" xr6:coauthVersionMax="47" xr10:uidLastSave="{876FA68D-95BC-4C90-B453-6F67FBBA2104}"/>
  <bookViews>
    <workbookView xWindow="-120" yWindow="-120" windowWidth="29040" windowHeight="15720" activeTab="3" xr2:uid="{00000000-000D-0000-FFFF-FFFF00000000}"/>
  </bookViews>
  <sheets>
    <sheet name="Stavba" sheetId="1" r:id="rId1"/>
    <sheet name="VzorPolozky" sheetId="10" state="hidden" r:id="rId2"/>
    <sheet name="Pokyny pro vyplnění" sheetId="11" r:id="rId3"/>
    <sheet name="VRN 99.01 Naklady" sheetId="12" r:id="rId4"/>
    <sheet name="SO-01 01.1 Pol" sheetId="13" r:id="rId5"/>
    <sheet name="SO-02 02.1 Pol" sheetId="14" r:id="rId6"/>
    <sheet name="SO-03 03.1 Pol" sheetId="15" r:id="rId7"/>
    <sheet name="PS-01 PS-01.1 Pol" sheetId="17" r:id="rId8"/>
    <sheet name="PS-01 PS-01.2 Pol" sheetId="18" r:id="rId9"/>
    <sheet name="PS-02 PS-02.1 Pol" sheetId="19" r:id="rId10"/>
  </sheets>
  <externalReferences>
    <externalReference r:id="rId11"/>
  </externalReferences>
  <definedNames>
    <definedName name="CelkemDPHVypocet" localSheetId="0">Stavba!$H$56</definedName>
    <definedName name="CenaCelkem">Stavba!$G$29</definedName>
    <definedName name="CenaCelkemBezDPH">Stavba!$G$28</definedName>
    <definedName name="CenaCelkemVypocet" localSheetId="0">Stavba!$I$56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7">'PS-01 PS-01.1 Pol'!$1:$7</definedName>
    <definedName name="_xlnm.Print_Titles" localSheetId="8">'PS-01 PS-01.2 Pol'!$1:$7</definedName>
    <definedName name="_xlnm.Print_Titles" localSheetId="9">'PS-02 PS-02.1 Pol'!$1:$7</definedName>
    <definedName name="_xlnm.Print_Titles" localSheetId="4">'SO-01 01.1 Pol'!$1:$7</definedName>
    <definedName name="_xlnm.Print_Titles" localSheetId="5">'SO-02 02.1 Pol'!$1:$7</definedName>
    <definedName name="_xlnm.Print_Titles" localSheetId="6">'SO-03 03.1 Pol'!$1:$7</definedName>
    <definedName name="_xlnm.Print_Titles" localSheetId="3">'VRN 99.01 Naklady'!$1:$7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7">'PS-01 PS-01.1 Pol'!$A$1:$Y$236</definedName>
    <definedName name="_xlnm.Print_Area" localSheetId="8">'PS-01 PS-01.2 Pol'!$A$1:$Y$84</definedName>
    <definedName name="_xlnm.Print_Area" localSheetId="9">'PS-02 PS-02.1 Pol'!$A$1:$Y$198</definedName>
    <definedName name="_xlnm.Print_Area" localSheetId="4">'SO-01 01.1 Pol'!$A$1:$Y$332</definedName>
    <definedName name="_xlnm.Print_Area" localSheetId="5">'SO-02 02.1 Pol'!$A$1:$Y$353</definedName>
    <definedName name="_xlnm.Print_Area" localSheetId="6">'SO-03 03.1 Pol'!$A$1:$Y$502</definedName>
    <definedName name="_xlnm.Print_Area" localSheetId="0">Stavba!$A$1:$J$57</definedName>
    <definedName name="_xlnm.Print_Area" localSheetId="3">'VRN 99.01 Naklady'!$A$1:$Y$43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Stavba!$F$56</definedName>
    <definedName name="ZakladDPHZakl">Stavba!$G$25</definedName>
    <definedName name="ZakladDPHZaklVypocet" localSheetId="0">Stavba!$G$56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20" i="1" s="1"/>
  <c r="E201" i="15"/>
  <c r="E130" i="15"/>
  <c r="E135" i="15"/>
  <c r="E140" i="15"/>
  <c r="E116" i="15"/>
  <c r="E88" i="15"/>
  <c r="E83" i="15"/>
  <c r="E50" i="15"/>
  <c r="E80" i="15"/>
  <c r="E40" i="15"/>
  <c r="E154" i="15"/>
  <c r="E171" i="15"/>
  <c r="E181" i="15"/>
  <c r="E191" i="15"/>
  <c r="E216" i="15"/>
  <c r="E467" i="15"/>
  <c r="E484" i="15"/>
  <c r="E321" i="13"/>
  <c r="E317" i="13"/>
  <c r="BA187" i="19" l="1"/>
  <c r="BA185" i="19"/>
  <c r="BA181" i="19"/>
  <c r="BA177" i="19"/>
  <c r="BA153" i="19"/>
  <c r="BA150" i="19"/>
  <c r="BA148" i="19"/>
  <c r="BA145" i="19"/>
  <c r="BA143" i="19"/>
  <c r="BA141" i="19"/>
  <c r="BA139" i="19"/>
  <c r="BA133" i="19"/>
  <c r="BA131" i="19"/>
  <c r="BA126" i="19"/>
  <c r="BA114" i="19"/>
  <c r="BA112" i="19"/>
  <c r="BA110" i="19"/>
  <c r="BA82" i="19"/>
  <c r="BA62" i="19"/>
  <c r="BA60" i="19"/>
  <c r="BA58" i="19"/>
  <c r="BA56" i="19"/>
  <c r="BA54" i="19"/>
  <c r="BA50" i="19"/>
  <c r="BA48" i="19"/>
  <c r="BA46" i="19"/>
  <c r="BA43" i="19"/>
  <c r="BA40" i="19"/>
  <c r="BA36" i="19"/>
  <c r="BA34" i="19"/>
  <c r="BA16" i="19"/>
  <c r="BA13" i="19"/>
  <c r="BA10" i="19"/>
  <c r="G9" i="19"/>
  <c r="M9" i="19" s="1"/>
  <c r="I9" i="19"/>
  <c r="K9" i="19"/>
  <c r="O9" i="19"/>
  <c r="Q9" i="19"/>
  <c r="V9" i="19"/>
  <c r="G11" i="19"/>
  <c r="M11" i="19" s="1"/>
  <c r="I11" i="19"/>
  <c r="K11" i="19"/>
  <c r="O11" i="19"/>
  <c r="Q11" i="19"/>
  <c r="V11" i="19"/>
  <c r="G12" i="19"/>
  <c r="M12" i="19" s="1"/>
  <c r="I12" i="19"/>
  <c r="K12" i="19"/>
  <c r="O12" i="19"/>
  <c r="Q12" i="19"/>
  <c r="V12" i="19"/>
  <c r="G14" i="19"/>
  <c r="M14" i="19" s="1"/>
  <c r="I14" i="19"/>
  <c r="K14" i="19"/>
  <c r="O14" i="19"/>
  <c r="Q14" i="19"/>
  <c r="V14" i="19"/>
  <c r="G15" i="19"/>
  <c r="M15" i="19" s="1"/>
  <c r="I15" i="19"/>
  <c r="K15" i="19"/>
  <c r="O15" i="19"/>
  <c r="Q15" i="19"/>
  <c r="V15" i="19"/>
  <c r="G17" i="19"/>
  <c r="M17" i="19" s="1"/>
  <c r="I17" i="19"/>
  <c r="K17" i="19"/>
  <c r="O17" i="19"/>
  <c r="Q17" i="19"/>
  <c r="V17" i="19"/>
  <c r="G18" i="19"/>
  <c r="M18" i="19" s="1"/>
  <c r="I18" i="19"/>
  <c r="K18" i="19"/>
  <c r="O18" i="19"/>
  <c r="Q18" i="19"/>
  <c r="V18" i="19"/>
  <c r="G19" i="19"/>
  <c r="I19" i="19"/>
  <c r="K19" i="19"/>
  <c r="O19" i="19"/>
  <c r="Q19" i="19"/>
  <c r="V19" i="19"/>
  <c r="G21" i="19"/>
  <c r="M21" i="19" s="1"/>
  <c r="I21" i="19"/>
  <c r="K21" i="19"/>
  <c r="O21" i="19"/>
  <c r="Q21" i="19"/>
  <c r="V21" i="19"/>
  <c r="G23" i="19"/>
  <c r="M23" i="19" s="1"/>
  <c r="I23" i="19"/>
  <c r="K23" i="19"/>
  <c r="O23" i="19"/>
  <c r="Q23" i="19"/>
  <c r="V23" i="19"/>
  <c r="G25" i="19"/>
  <c r="M25" i="19" s="1"/>
  <c r="I25" i="19"/>
  <c r="K25" i="19"/>
  <c r="O25" i="19"/>
  <c r="Q25" i="19"/>
  <c r="V25" i="19"/>
  <c r="G27" i="19"/>
  <c r="M27" i="19" s="1"/>
  <c r="I27" i="19"/>
  <c r="K27" i="19"/>
  <c r="O27" i="19"/>
  <c r="Q27" i="19"/>
  <c r="V27" i="19"/>
  <c r="G29" i="19"/>
  <c r="M29" i="19" s="1"/>
  <c r="I29" i="19"/>
  <c r="K29" i="19"/>
  <c r="O29" i="19"/>
  <c r="Q29" i="19"/>
  <c r="V29" i="19"/>
  <c r="G30" i="19"/>
  <c r="M30" i="19" s="1"/>
  <c r="I30" i="19"/>
  <c r="K30" i="19"/>
  <c r="O30" i="19"/>
  <c r="Q30" i="19"/>
  <c r="V30" i="19"/>
  <c r="G31" i="19"/>
  <c r="M31" i="19" s="1"/>
  <c r="I31" i="19"/>
  <c r="K31" i="19"/>
  <c r="O31" i="19"/>
  <c r="Q31" i="19"/>
  <c r="V31" i="19"/>
  <c r="G32" i="19"/>
  <c r="M32" i="19" s="1"/>
  <c r="I32" i="19"/>
  <c r="K32" i="19"/>
  <c r="O32" i="19"/>
  <c r="Q32" i="19"/>
  <c r="V32" i="19"/>
  <c r="G33" i="19"/>
  <c r="M33" i="19" s="1"/>
  <c r="I33" i="19"/>
  <c r="K33" i="19"/>
  <c r="O33" i="19"/>
  <c r="Q33" i="19"/>
  <c r="V33" i="19"/>
  <c r="G35" i="19"/>
  <c r="I35" i="19"/>
  <c r="K35" i="19"/>
  <c r="M35" i="19"/>
  <c r="O35" i="19"/>
  <c r="Q35" i="19"/>
  <c r="V35" i="19"/>
  <c r="G37" i="19"/>
  <c r="M37" i="19" s="1"/>
  <c r="I37" i="19"/>
  <c r="K37" i="19"/>
  <c r="O37" i="19"/>
  <c r="Q37" i="19"/>
  <c r="V37" i="19"/>
  <c r="G39" i="19"/>
  <c r="M39" i="19" s="1"/>
  <c r="I39" i="19"/>
  <c r="K39" i="19"/>
  <c r="O39" i="19"/>
  <c r="Q39" i="19"/>
  <c r="V39" i="19"/>
  <c r="G42" i="19"/>
  <c r="M42" i="19" s="1"/>
  <c r="I42" i="19"/>
  <c r="K42" i="19"/>
  <c r="O42" i="19"/>
  <c r="Q42" i="19"/>
  <c r="V42" i="19"/>
  <c r="G45" i="19"/>
  <c r="M45" i="19" s="1"/>
  <c r="I45" i="19"/>
  <c r="K45" i="19"/>
  <c r="O45" i="19"/>
  <c r="Q45" i="19"/>
  <c r="V45" i="19"/>
  <c r="G47" i="19"/>
  <c r="M47" i="19" s="1"/>
  <c r="I47" i="19"/>
  <c r="K47" i="19"/>
  <c r="O47" i="19"/>
  <c r="Q47" i="19"/>
  <c r="V47" i="19"/>
  <c r="G49" i="19"/>
  <c r="M49" i="19" s="1"/>
  <c r="I49" i="19"/>
  <c r="K49" i="19"/>
  <c r="O49" i="19"/>
  <c r="Q49" i="19"/>
  <c r="V49" i="19"/>
  <c r="G51" i="19"/>
  <c r="M51" i="19" s="1"/>
  <c r="I51" i="19"/>
  <c r="K51" i="19"/>
  <c r="O51" i="19"/>
  <c r="Q51" i="19"/>
  <c r="V51" i="19"/>
  <c r="G53" i="19"/>
  <c r="M53" i="19" s="1"/>
  <c r="I53" i="19"/>
  <c r="K53" i="19"/>
  <c r="O53" i="19"/>
  <c r="Q53" i="19"/>
  <c r="V53" i="19"/>
  <c r="G55" i="19"/>
  <c r="I55" i="19"/>
  <c r="K55" i="19"/>
  <c r="M55" i="19"/>
  <c r="O55" i="19"/>
  <c r="Q55" i="19"/>
  <c r="V55" i="19"/>
  <c r="G57" i="19"/>
  <c r="M57" i="19" s="1"/>
  <c r="I57" i="19"/>
  <c r="K57" i="19"/>
  <c r="O57" i="19"/>
  <c r="Q57" i="19"/>
  <c r="V57" i="19"/>
  <c r="G59" i="19"/>
  <c r="M59" i="19" s="1"/>
  <c r="I59" i="19"/>
  <c r="K59" i="19"/>
  <c r="O59" i="19"/>
  <c r="Q59" i="19"/>
  <c r="V59" i="19"/>
  <c r="G61" i="19"/>
  <c r="M61" i="19" s="1"/>
  <c r="I61" i="19"/>
  <c r="K61" i="19"/>
  <c r="O61" i="19"/>
  <c r="Q61" i="19"/>
  <c r="V61" i="19"/>
  <c r="G63" i="19"/>
  <c r="M63" i="19" s="1"/>
  <c r="I63" i="19"/>
  <c r="K63" i="19"/>
  <c r="O63" i="19"/>
  <c r="Q63" i="19"/>
  <c r="V63" i="19"/>
  <c r="G64" i="19"/>
  <c r="M64" i="19" s="1"/>
  <c r="I64" i="19"/>
  <c r="K64" i="19"/>
  <c r="O64" i="19"/>
  <c r="Q64" i="19"/>
  <c r="V64" i="19"/>
  <c r="G65" i="19"/>
  <c r="M65" i="19" s="1"/>
  <c r="I65" i="19"/>
  <c r="K65" i="19"/>
  <c r="O65" i="19"/>
  <c r="Q65" i="19"/>
  <c r="V65" i="19"/>
  <c r="G66" i="19"/>
  <c r="M66" i="19" s="1"/>
  <c r="I66" i="19"/>
  <c r="K66" i="19"/>
  <c r="O66" i="19"/>
  <c r="Q66" i="19"/>
  <c r="V66" i="19"/>
  <c r="G67" i="19"/>
  <c r="I67" i="19"/>
  <c r="K67" i="19"/>
  <c r="M67" i="19"/>
  <c r="O67" i="19"/>
  <c r="Q67" i="19"/>
  <c r="V67" i="19"/>
  <c r="G69" i="19"/>
  <c r="M69" i="19" s="1"/>
  <c r="I69" i="19"/>
  <c r="K69" i="19"/>
  <c r="O69" i="19"/>
  <c r="Q69" i="19"/>
  <c r="V69" i="19"/>
  <c r="G70" i="19"/>
  <c r="M70" i="19" s="1"/>
  <c r="I70" i="19"/>
  <c r="K70" i="19"/>
  <c r="O70" i="19"/>
  <c r="Q70" i="19"/>
  <c r="V70" i="19"/>
  <c r="G71" i="19"/>
  <c r="M71" i="19" s="1"/>
  <c r="I71" i="19"/>
  <c r="K71" i="19"/>
  <c r="O71" i="19"/>
  <c r="Q71" i="19"/>
  <c r="V71" i="19"/>
  <c r="G72" i="19"/>
  <c r="M72" i="19" s="1"/>
  <c r="I72" i="19"/>
  <c r="K72" i="19"/>
  <c r="O72" i="19"/>
  <c r="Q72" i="19"/>
  <c r="V72" i="19"/>
  <c r="G73" i="19"/>
  <c r="M73" i="19" s="1"/>
  <c r="I73" i="19"/>
  <c r="K73" i="19"/>
  <c r="O73" i="19"/>
  <c r="Q73" i="19"/>
  <c r="V73" i="19"/>
  <c r="G74" i="19"/>
  <c r="M74" i="19" s="1"/>
  <c r="I74" i="19"/>
  <c r="K74" i="19"/>
  <c r="O74" i="19"/>
  <c r="Q74" i="19"/>
  <c r="V74" i="19"/>
  <c r="G75" i="19"/>
  <c r="M75" i="19" s="1"/>
  <c r="I75" i="19"/>
  <c r="K75" i="19"/>
  <c r="O75" i="19"/>
  <c r="Q75" i="19"/>
  <c r="V75" i="19"/>
  <c r="G76" i="19"/>
  <c r="M76" i="19" s="1"/>
  <c r="I76" i="19"/>
  <c r="K76" i="19"/>
  <c r="O76" i="19"/>
  <c r="Q76" i="19"/>
  <c r="V76" i="19"/>
  <c r="G77" i="19"/>
  <c r="M77" i="19" s="1"/>
  <c r="I77" i="19"/>
  <c r="K77" i="19"/>
  <c r="O77" i="19"/>
  <c r="Q77" i="19"/>
  <c r="V77" i="19"/>
  <c r="G78" i="19"/>
  <c r="M78" i="19" s="1"/>
  <c r="I78" i="19"/>
  <c r="K78" i="19"/>
  <c r="O78" i="19"/>
  <c r="Q78" i="19"/>
  <c r="V78" i="19"/>
  <c r="G79" i="19"/>
  <c r="M79" i="19" s="1"/>
  <c r="I79" i="19"/>
  <c r="K79" i="19"/>
  <c r="O79" i="19"/>
  <c r="Q79" i="19"/>
  <c r="V79" i="19"/>
  <c r="G96" i="19"/>
  <c r="I96" i="19"/>
  <c r="K96" i="19"/>
  <c r="O96" i="19"/>
  <c r="Q96" i="19"/>
  <c r="V96" i="19"/>
  <c r="G97" i="19"/>
  <c r="M97" i="19" s="1"/>
  <c r="I97" i="19"/>
  <c r="K97" i="19"/>
  <c r="O97" i="19"/>
  <c r="Q97" i="19"/>
  <c r="V97" i="19"/>
  <c r="G98" i="19"/>
  <c r="I98" i="19"/>
  <c r="K98" i="19"/>
  <c r="M98" i="19"/>
  <c r="O98" i="19"/>
  <c r="Q98" i="19"/>
  <c r="V98" i="19"/>
  <c r="G99" i="19"/>
  <c r="M99" i="19" s="1"/>
  <c r="I99" i="19"/>
  <c r="K99" i="19"/>
  <c r="O99" i="19"/>
  <c r="Q99" i="19"/>
  <c r="V99" i="19"/>
  <c r="G100" i="19"/>
  <c r="M100" i="19" s="1"/>
  <c r="I100" i="19"/>
  <c r="K100" i="19"/>
  <c r="O100" i="19"/>
  <c r="Q100" i="19"/>
  <c r="V100" i="19"/>
  <c r="G101" i="19"/>
  <c r="M101" i="19" s="1"/>
  <c r="I101" i="19"/>
  <c r="K101" i="19"/>
  <c r="O101" i="19"/>
  <c r="Q101" i="19"/>
  <c r="V101" i="19"/>
  <c r="G102" i="19"/>
  <c r="M102" i="19" s="1"/>
  <c r="I102" i="19"/>
  <c r="K102" i="19"/>
  <c r="O102" i="19"/>
  <c r="Q102" i="19"/>
  <c r="V102" i="19"/>
  <c r="G103" i="19"/>
  <c r="M103" i="19" s="1"/>
  <c r="I103" i="19"/>
  <c r="K103" i="19"/>
  <c r="O103" i="19"/>
  <c r="Q103" i="19"/>
  <c r="V103" i="19"/>
  <c r="G104" i="19"/>
  <c r="M104" i="19" s="1"/>
  <c r="I104" i="19"/>
  <c r="K104" i="19"/>
  <c r="O104" i="19"/>
  <c r="Q104" i="19"/>
  <c r="V104" i="19"/>
  <c r="G105" i="19"/>
  <c r="M105" i="19" s="1"/>
  <c r="I105" i="19"/>
  <c r="K105" i="19"/>
  <c r="O105" i="19"/>
  <c r="Q105" i="19"/>
  <c r="V105" i="19"/>
  <c r="G106" i="19"/>
  <c r="M106" i="19" s="1"/>
  <c r="I106" i="19"/>
  <c r="K106" i="19"/>
  <c r="O106" i="19"/>
  <c r="Q106" i="19"/>
  <c r="V106" i="19"/>
  <c r="G107" i="19"/>
  <c r="I107" i="19"/>
  <c r="K107" i="19"/>
  <c r="M107" i="19"/>
  <c r="O107" i="19"/>
  <c r="Q107" i="19"/>
  <c r="V107" i="19"/>
  <c r="G108" i="19"/>
  <c r="M108" i="19" s="1"/>
  <c r="I108" i="19"/>
  <c r="K108" i="19"/>
  <c r="O108" i="19"/>
  <c r="Q108" i="19"/>
  <c r="V108" i="19"/>
  <c r="G109" i="19"/>
  <c r="M109" i="19" s="1"/>
  <c r="I109" i="19"/>
  <c r="K109" i="19"/>
  <c r="O109" i="19"/>
  <c r="Q109" i="19"/>
  <c r="V109" i="19"/>
  <c r="G111" i="19"/>
  <c r="M111" i="19" s="1"/>
  <c r="I111" i="19"/>
  <c r="K111" i="19"/>
  <c r="O111" i="19"/>
  <c r="Q111" i="19"/>
  <c r="V111" i="19"/>
  <c r="G113" i="19"/>
  <c r="M113" i="19" s="1"/>
  <c r="I113" i="19"/>
  <c r="K113" i="19"/>
  <c r="O113" i="19"/>
  <c r="Q113" i="19"/>
  <c r="V113" i="19"/>
  <c r="G115" i="19"/>
  <c r="M115" i="19" s="1"/>
  <c r="I115" i="19"/>
  <c r="K115" i="19"/>
  <c r="O115" i="19"/>
  <c r="Q115" i="19"/>
  <c r="V115" i="19"/>
  <c r="G116" i="19"/>
  <c r="M116" i="19" s="1"/>
  <c r="I116" i="19"/>
  <c r="K116" i="19"/>
  <c r="O116" i="19"/>
  <c r="Q116" i="19"/>
  <c r="V116" i="19"/>
  <c r="G117" i="19"/>
  <c r="M117" i="19" s="1"/>
  <c r="I117" i="19"/>
  <c r="K117" i="19"/>
  <c r="O117" i="19"/>
  <c r="Q117" i="19"/>
  <c r="V117" i="19"/>
  <c r="G118" i="19"/>
  <c r="M118" i="19" s="1"/>
  <c r="I118" i="19"/>
  <c r="K118" i="19"/>
  <c r="O118" i="19"/>
  <c r="Q118" i="19"/>
  <c r="V118" i="19"/>
  <c r="G119" i="19"/>
  <c r="I119" i="19"/>
  <c r="K119" i="19"/>
  <c r="M119" i="19"/>
  <c r="O119" i="19"/>
  <c r="Q119" i="19"/>
  <c r="V119" i="19"/>
  <c r="G120" i="19"/>
  <c r="M120" i="19" s="1"/>
  <c r="I120" i="19"/>
  <c r="K120" i="19"/>
  <c r="O120" i="19"/>
  <c r="Q120" i="19"/>
  <c r="V120" i="19"/>
  <c r="G121" i="19"/>
  <c r="M121" i="19" s="1"/>
  <c r="I121" i="19"/>
  <c r="K121" i="19"/>
  <c r="O121" i="19"/>
  <c r="Q121" i="19"/>
  <c r="V121" i="19"/>
  <c r="G122" i="19"/>
  <c r="M122" i="19" s="1"/>
  <c r="I122" i="19"/>
  <c r="K122" i="19"/>
  <c r="O122" i="19"/>
  <c r="Q122" i="19"/>
  <c r="V122" i="19"/>
  <c r="G124" i="19"/>
  <c r="M124" i="19" s="1"/>
  <c r="I124" i="19"/>
  <c r="K124" i="19"/>
  <c r="O124" i="19"/>
  <c r="Q124" i="19"/>
  <c r="V124" i="19"/>
  <c r="G125" i="19"/>
  <c r="M125" i="19" s="1"/>
  <c r="I125" i="19"/>
  <c r="K125" i="19"/>
  <c r="O125" i="19"/>
  <c r="Q125" i="19"/>
  <c r="V125" i="19"/>
  <c r="G127" i="19"/>
  <c r="M127" i="19" s="1"/>
  <c r="I127" i="19"/>
  <c r="K127" i="19"/>
  <c r="O127" i="19"/>
  <c r="Q127" i="19"/>
  <c r="V127" i="19"/>
  <c r="G128" i="19"/>
  <c r="M128" i="19" s="1"/>
  <c r="I128" i="19"/>
  <c r="K128" i="19"/>
  <c r="O128" i="19"/>
  <c r="Q128" i="19"/>
  <c r="V128" i="19"/>
  <c r="G129" i="19"/>
  <c r="M129" i="19" s="1"/>
  <c r="I129" i="19"/>
  <c r="K129" i="19"/>
  <c r="O129" i="19"/>
  <c r="Q129" i="19"/>
  <c r="V129" i="19"/>
  <c r="G130" i="19"/>
  <c r="M130" i="19" s="1"/>
  <c r="I130" i="19"/>
  <c r="K130" i="19"/>
  <c r="O130" i="19"/>
  <c r="Q130" i="19"/>
  <c r="V130" i="19"/>
  <c r="G132" i="19"/>
  <c r="M132" i="19" s="1"/>
  <c r="I132" i="19"/>
  <c r="K132" i="19"/>
  <c r="O132" i="19"/>
  <c r="Q132" i="19"/>
  <c r="V132" i="19"/>
  <c r="G134" i="19"/>
  <c r="M134" i="19" s="1"/>
  <c r="I134" i="19"/>
  <c r="K134" i="19"/>
  <c r="O134" i="19"/>
  <c r="Q134" i="19"/>
  <c r="V134" i="19"/>
  <c r="G135" i="19"/>
  <c r="M135" i="19" s="1"/>
  <c r="I135" i="19"/>
  <c r="K135" i="19"/>
  <c r="O135" i="19"/>
  <c r="Q135" i="19"/>
  <c r="V135" i="19"/>
  <c r="G136" i="19"/>
  <c r="M136" i="19" s="1"/>
  <c r="I136" i="19"/>
  <c r="K136" i="19"/>
  <c r="O136" i="19"/>
  <c r="Q136" i="19"/>
  <c r="V136" i="19"/>
  <c r="G138" i="19"/>
  <c r="M138" i="19" s="1"/>
  <c r="I138" i="19"/>
  <c r="K138" i="19"/>
  <c r="O138" i="19"/>
  <c r="Q138" i="19"/>
  <c r="V138" i="19"/>
  <c r="G140" i="19"/>
  <c r="M140" i="19" s="1"/>
  <c r="I140" i="19"/>
  <c r="K140" i="19"/>
  <c r="O140" i="19"/>
  <c r="Q140" i="19"/>
  <c r="V140" i="19"/>
  <c r="G142" i="19"/>
  <c r="I142" i="19"/>
  <c r="K142" i="19"/>
  <c r="O142" i="19"/>
  <c r="Q142" i="19"/>
  <c r="V142" i="19"/>
  <c r="G144" i="19"/>
  <c r="M144" i="19" s="1"/>
  <c r="I144" i="19"/>
  <c r="K144" i="19"/>
  <c r="O144" i="19"/>
  <c r="Q144" i="19"/>
  <c r="V144" i="19"/>
  <c r="G146" i="19"/>
  <c r="M146" i="19" s="1"/>
  <c r="I146" i="19"/>
  <c r="K146" i="19"/>
  <c r="O146" i="19"/>
  <c r="Q146" i="19"/>
  <c r="V146" i="19"/>
  <c r="G147" i="19"/>
  <c r="M147" i="19" s="1"/>
  <c r="I147" i="19"/>
  <c r="K147" i="19"/>
  <c r="O147" i="19"/>
  <c r="Q147" i="19"/>
  <c r="V147" i="19"/>
  <c r="G149" i="19"/>
  <c r="M149" i="19" s="1"/>
  <c r="I149" i="19"/>
  <c r="K149" i="19"/>
  <c r="O149" i="19"/>
  <c r="Q149" i="19"/>
  <c r="V149" i="19"/>
  <c r="G152" i="19"/>
  <c r="M152" i="19" s="1"/>
  <c r="I152" i="19"/>
  <c r="K152" i="19"/>
  <c r="O152" i="19"/>
  <c r="Q152" i="19"/>
  <c r="V152" i="19"/>
  <c r="G156" i="19"/>
  <c r="M156" i="19" s="1"/>
  <c r="I156" i="19"/>
  <c r="K156" i="19"/>
  <c r="O156" i="19"/>
  <c r="Q156" i="19"/>
  <c r="V156" i="19"/>
  <c r="G157" i="19"/>
  <c r="I157" i="19"/>
  <c r="K157" i="19"/>
  <c r="O157" i="19"/>
  <c r="Q157" i="19"/>
  <c r="V157" i="19"/>
  <c r="G158" i="19"/>
  <c r="M158" i="19" s="1"/>
  <c r="I158" i="19"/>
  <c r="K158" i="19"/>
  <c r="O158" i="19"/>
  <c r="Q158" i="19"/>
  <c r="V158" i="19"/>
  <c r="G159" i="19"/>
  <c r="M159" i="19" s="1"/>
  <c r="I159" i="19"/>
  <c r="K159" i="19"/>
  <c r="O159" i="19"/>
  <c r="Q159" i="19"/>
  <c r="V159" i="19"/>
  <c r="G161" i="19"/>
  <c r="M161" i="19" s="1"/>
  <c r="I161" i="19"/>
  <c r="K161" i="19"/>
  <c r="O161" i="19"/>
  <c r="Q161" i="19"/>
  <c r="V161" i="19"/>
  <c r="G162" i="19"/>
  <c r="M162" i="19" s="1"/>
  <c r="I162" i="19"/>
  <c r="K162" i="19"/>
  <c r="O162" i="19"/>
  <c r="Q162" i="19"/>
  <c r="V162" i="19"/>
  <c r="G163" i="19"/>
  <c r="M163" i="19" s="1"/>
  <c r="I163" i="19"/>
  <c r="K163" i="19"/>
  <c r="O163" i="19"/>
  <c r="Q163" i="19"/>
  <c r="V163" i="19"/>
  <c r="G164" i="19"/>
  <c r="M164" i="19" s="1"/>
  <c r="I164" i="19"/>
  <c r="K164" i="19"/>
  <c r="O164" i="19"/>
  <c r="Q164" i="19"/>
  <c r="V164" i="19"/>
  <c r="G165" i="19"/>
  <c r="M165" i="19" s="1"/>
  <c r="I165" i="19"/>
  <c r="K165" i="19"/>
  <c r="O165" i="19"/>
  <c r="Q165" i="19"/>
  <c r="V165" i="19"/>
  <c r="G166" i="19"/>
  <c r="M166" i="19" s="1"/>
  <c r="I166" i="19"/>
  <c r="K166" i="19"/>
  <c r="O166" i="19"/>
  <c r="Q166" i="19"/>
  <c r="V166" i="19"/>
  <c r="G168" i="19"/>
  <c r="I168" i="19"/>
  <c r="I167" i="19" s="1"/>
  <c r="K168" i="19"/>
  <c r="O168" i="19"/>
  <c r="Q168" i="19"/>
  <c r="V168" i="19"/>
  <c r="G169" i="19"/>
  <c r="M169" i="19" s="1"/>
  <c r="I169" i="19"/>
  <c r="K169" i="19"/>
  <c r="O169" i="19"/>
  <c r="Q169" i="19"/>
  <c r="V169" i="19"/>
  <c r="G171" i="19"/>
  <c r="I171" i="19"/>
  <c r="K171" i="19"/>
  <c r="M171" i="19"/>
  <c r="O171" i="19"/>
  <c r="Q171" i="19"/>
  <c r="V171" i="19"/>
  <c r="G173" i="19"/>
  <c r="M173" i="19" s="1"/>
  <c r="I173" i="19"/>
  <c r="K173" i="19"/>
  <c r="O173" i="19"/>
  <c r="Q173" i="19"/>
  <c r="V173" i="19"/>
  <c r="G174" i="19"/>
  <c r="M174" i="19" s="1"/>
  <c r="I174" i="19"/>
  <c r="K174" i="19"/>
  <c r="O174" i="19"/>
  <c r="Q174" i="19"/>
  <c r="V174" i="19"/>
  <c r="G175" i="19"/>
  <c r="M175" i="19" s="1"/>
  <c r="I175" i="19"/>
  <c r="K175" i="19"/>
  <c r="O175" i="19"/>
  <c r="Q175" i="19"/>
  <c r="V175" i="19"/>
  <c r="G176" i="19"/>
  <c r="M176" i="19" s="1"/>
  <c r="I176" i="19"/>
  <c r="K176" i="19"/>
  <c r="O176" i="19"/>
  <c r="Q176" i="19"/>
  <c r="V176" i="19"/>
  <c r="G179" i="19"/>
  <c r="I179" i="19"/>
  <c r="K179" i="19"/>
  <c r="O179" i="19"/>
  <c r="Q179" i="19"/>
  <c r="V179" i="19"/>
  <c r="G180" i="19"/>
  <c r="M180" i="19" s="1"/>
  <c r="I180" i="19"/>
  <c r="K180" i="19"/>
  <c r="O180" i="19"/>
  <c r="Q180" i="19"/>
  <c r="V180" i="19"/>
  <c r="G182" i="19"/>
  <c r="I182" i="19"/>
  <c r="K182" i="19"/>
  <c r="M182" i="19"/>
  <c r="O182" i="19"/>
  <c r="Q182" i="19"/>
  <c r="V182" i="19"/>
  <c r="G184" i="19"/>
  <c r="M184" i="19" s="1"/>
  <c r="M183" i="19" s="1"/>
  <c r="I184" i="19"/>
  <c r="I183" i="19" s="1"/>
  <c r="K184" i="19"/>
  <c r="K183" i="19" s="1"/>
  <c r="O184" i="19"/>
  <c r="O183" i="19" s="1"/>
  <c r="Q184" i="19"/>
  <c r="Q183" i="19" s="1"/>
  <c r="V184" i="19"/>
  <c r="V183" i="19" s="1"/>
  <c r="Q188" i="19"/>
  <c r="G189" i="19"/>
  <c r="M189" i="19" s="1"/>
  <c r="M188" i="19" s="1"/>
  <c r="I189" i="19"/>
  <c r="I188" i="19" s="1"/>
  <c r="K189" i="19"/>
  <c r="K188" i="19" s="1"/>
  <c r="O189" i="19"/>
  <c r="O188" i="19" s="1"/>
  <c r="Q189" i="19"/>
  <c r="V189" i="19"/>
  <c r="V188" i="19" s="1"/>
  <c r="AE192" i="19"/>
  <c r="F55" i="1" s="1"/>
  <c r="BA36" i="18"/>
  <c r="G9" i="18"/>
  <c r="M9" i="18" s="1"/>
  <c r="I9" i="18"/>
  <c r="K9" i="18"/>
  <c r="O9" i="18"/>
  <c r="Q9" i="18"/>
  <c r="V9" i="18"/>
  <c r="G16" i="18"/>
  <c r="M16" i="18" s="1"/>
  <c r="I16" i="18"/>
  <c r="K16" i="18"/>
  <c r="O16" i="18"/>
  <c r="Q16" i="18"/>
  <c r="V16" i="18"/>
  <c r="G19" i="18"/>
  <c r="I19" i="18"/>
  <c r="K19" i="18"/>
  <c r="M19" i="18"/>
  <c r="O19" i="18"/>
  <c r="Q19" i="18"/>
  <c r="V19" i="18"/>
  <c r="G22" i="18"/>
  <c r="M22" i="18" s="1"/>
  <c r="I22" i="18"/>
  <c r="K22" i="18"/>
  <c r="O22" i="18"/>
  <c r="Q22" i="18"/>
  <c r="V22" i="18"/>
  <c r="G25" i="18"/>
  <c r="I25" i="18"/>
  <c r="K25" i="18"/>
  <c r="M25" i="18"/>
  <c r="O25" i="18"/>
  <c r="Q25" i="18"/>
  <c r="V25" i="18"/>
  <c r="G28" i="18"/>
  <c r="M28" i="18" s="1"/>
  <c r="I28" i="18"/>
  <c r="K28" i="18"/>
  <c r="O28" i="18"/>
  <c r="Q28" i="18"/>
  <c r="V28" i="18"/>
  <c r="G31" i="18"/>
  <c r="M31" i="18" s="1"/>
  <c r="I31" i="18"/>
  <c r="K31" i="18"/>
  <c r="O31" i="18"/>
  <c r="Q31" i="18"/>
  <c r="V31" i="18"/>
  <c r="G34" i="18"/>
  <c r="I34" i="18"/>
  <c r="K34" i="18"/>
  <c r="O34" i="18"/>
  <c r="Q34" i="18"/>
  <c r="V34" i="18"/>
  <c r="G40" i="18"/>
  <c r="M40" i="18" s="1"/>
  <c r="I40" i="18"/>
  <c r="K40" i="18"/>
  <c r="O40" i="18"/>
  <c r="Q40" i="18"/>
  <c r="V40" i="18"/>
  <c r="G48" i="18"/>
  <c r="M48" i="18" s="1"/>
  <c r="I48" i="18"/>
  <c r="K48" i="18"/>
  <c r="O48" i="18"/>
  <c r="Q48" i="18"/>
  <c r="V48" i="18"/>
  <c r="G51" i="18"/>
  <c r="M51" i="18" s="1"/>
  <c r="I51" i="18"/>
  <c r="K51" i="18"/>
  <c r="O51" i="18"/>
  <c r="Q51" i="18"/>
  <c r="V51" i="18"/>
  <c r="G54" i="18"/>
  <c r="M54" i="18" s="1"/>
  <c r="I54" i="18"/>
  <c r="K54" i="18"/>
  <c r="O54" i="18"/>
  <c r="Q54" i="18"/>
  <c r="V54" i="18"/>
  <c r="G57" i="18"/>
  <c r="M57" i="18" s="1"/>
  <c r="I57" i="18"/>
  <c r="K57" i="18"/>
  <c r="O57" i="18"/>
  <c r="Q57" i="18"/>
  <c r="V57" i="18"/>
  <c r="G60" i="18"/>
  <c r="I60" i="18"/>
  <c r="K60" i="18"/>
  <c r="M60" i="18"/>
  <c r="O60" i="18"/>
  <c r="Q60" i="18"/>
  <c r="V60" i="18"/>
  <c r="G63" i="18"/>
  <c r="M63" i="18" s="1"/>
  <c r="I63" i="18"/>
  <c r="K63" i="18"/>
  <c r="O63" i="18"/>
  <c r="Q63" i="18"/>
  <c r="V63" i="18"/>
  <c r="G66" i="18"/>
  <c r="M66" i="18" s="1"/>
  <c r="I66" i="18"/>
  <c r="K66" i="18"/>
  <c r="O66" i="18"/>
  <c r="Q66" i="18"/>
  <c r="V66" i="18"/>
  <c r="G71" i="18"/>
  <c r="M71" i="18" s="1"/>
  <c r="I71" i="18"/>
  <c r="K71" i="18"/>
  <c r="O71" i="18"/>
  <c r="Q71" i="18"/>
  <c r="V71" i="18"/>
  <c r="G74" i="18"/>
  <c r="M74" i="18" s="1"/>
  <c r="I74" i="18"/>
  <c r="K74" i="18"/>
  <c r="O74" i="18"/>
  <c r="Q74" i="18"/>
  <c r="V74" i="18"/>
  <c r="AE78" i="18"/>
  <c r="F53" i="1" s="1"/>
  <c r="BA173" i="17"/>
  <c r="BA171" i="17"/>
  <c r="BA166" i="17"/>
  <c r="BA159" i="17"/>
  <c r="G9" i="17"/>
  <c r="M9" i="17" s="1"/>
  <c r="I9" i="17"/>
  <c r="K9" i="17"/>
  <c r="O9" i="17"/>
  <c r="Q9" i="17"/>
  <c r="V9" i="17"/>
  <c r="G12" i="17"/>
  <c r="M12" i="17" s="1"/>
  <c r="I12" i="17"/>
  <c r="K12" i="17"/>
  <c r="O12" i="17"/>
  <c r="Q12" i="17"/>
  <c r="V12" i="17"/>
  <c r="G15" i="17"/>
  <c r="M15" i="17" s="1"/>
  <c r="I15" i="17"/>
  <c r="K15" i="17"/>
  <c r="O15" i="17"/>
  <c r="Q15" i="17"/>
  <c r="V15" i="17"/>
  <c r="G18" i="17"/>
  <c r="M18" i="17" s="1"/>
  <c r="I18" i="17"/>
  <c r="K18" i="17"/>
  <c r="O18" i="17"/>
  <c r="Q18" i="17"/>
  <c r="V18" i="17"/>
  <c r="G21" i="17"/>
  <c r="M21" i="17" s="1"/>
  <c r="I21" i="17"/>
  <c r="K21" i="17"/>
  <c r="O21" i="17"/>
  <c r="Q21" i="17"/>
  <c r="V21" i="17"/>
  <c r="G24" i="17"/>
  <c r="M24" i="17" s="1"/>
  <c r="I24" i="17"/>
  <c r="K24" i="17"/>
  <c r="O24" i="17"/>
  <c r="Q24" i="17"/>
  <c r="V24" i="17"/>
  <c r="G27" i="17"/>
  <c r="M27" i="17" s="1"/>
  <c r="I27" i="17"/>
  <c r="K27" i="17"/>
  <c r="O27" i="17"/>
  <c r="Q27" i="17"/>
  <c r="V27" i="17"/>
  <c r="G30" i="17"/>
  <c r="M30" i="17" s="1"/>
  <c r="I30" i="17"/>
  <c r="K30" i="17"/>
  <c r="O30" i="17"/>
  <c r="Q30" i="17"/>
  <c r="V30" i="17"/>
  <c r="G33" i="17"/>
  <c r="M33" i="17" s="1"/>
  <c r="I33" i="17"/>
  <c r="K33" i="17"/>
  <c r="O33" i="17"/>
  <c r="Q33" i="17"/>
  <c r="V33" i="17"/>
  <c r="G36" i="17"/>
  <c r="M36" i="17" s="1"/>
  <c r="I36" i="17"/>
  <c r="K36" i="17"/>
  <c r="O36" i="17"/>
  <c r="Q36" i="17"/>
  <c r="V36" i="17"/>
  <c r="G39" i="17"/>
  <c r="I39" i="17"/>
  <c r="K39" i="17"/>
  <c r="M39" i="17"/>
  <c r="O39" i="17"/>
  <c r="Q39" i="17"/>
  <c r="V39" i="17"/>
  <c r="G42" i="17"/>
  <c r="M42" i="17" s="1"/>
  <c r="I42" i="17"/>
  <c r="K42" i="17"/>
  <c r="O42" i="17"/>
  <c r="Q42" i="17"/>
  <c r="V42" i="17"/>
  <c r="G45" i="17"/>
  <c r="M45" i="17" s="1"/>
  <c r="I45" i="17"/>
  <c r="K45" i="17"/>
  <c r="O45" i="17"/>
  <c r="Q45" i="17"/>
  <c r="V45" i="17"/>
  <c r="G48" i="17"/>
  <c r="M48" i="17" s="1"/>
  <c r="I48" i="17"/>
  <c r="K48" i="17"/>
  <c r="O48" i="17"/>
  <c r="Q48" i="17"/>
  <c r="V48" i="17"/>
  <c r="G51" i="17"/>
  <c r="M51" i="17" s="1"/>
  <c r="I51" i="17"/>
  <c r="K51" i="17"/>
  <c r="O51" i="17"/>
  <c r="Q51" i="17"/>
  <c r="V51" i="17"/>
  <c r="G54" i="17"/>
  <c r="I54" i="17"/>
  <c r="K54" i="17"/>
  <c r="M54" i="17"/>
  <c r="O54" i="17"/>
  <c r="Q54" i="17"/>
  <c r="V54" i="17"/>
  <c r="G57" i="17"/>
  <c r="M57" i="17" s="1"/>
  <c r="I57" i="17"/>
  <c r="K57" i="17"/>
  <c r="O57" i="17"/>
  <c r="Q57" i="17"/>
  <c r="V57" i="17"/>
  <c r="G60" i="17"/>
  <c r="M60" i="17" s="1"/>
  <c r="I60" i="17"/>
  <c r="K60" i="17"/>
  <c r="O60" i="17"/>
  <c r="Q60" i="17"/>
  <c r="V60" i="17"/>
  <c r="G63" i="17"/>
  <c r="M63" i="17" s="1"/>
  <c r="I63" i="17"/>
  <c r="K63" i="17"/>
  <c r="O63" i="17"/>
  <c r="Q63" i="17"/>
  <c r="V63" i="17"/>
  <c r="G66" i="17"/>
  <c r="M66" i="17" s="1"/>
  <c r="I66" i="17"/>
  <c r="K66" i="17"/>
  <c r="O66" i="17"/>
  <c r="Q66" i="17"/>
  <c r="V66" i="17"/>
  <c r="G69" i="17"/>
  <c r="M69" i="17" s="1"/>
  <c r="I69" i="17"/>
  <c r="K69" i="17"/>
  <c r="O69" i="17"/>
  <c r="Q69" i="17"/>
  <c r="V69" i="17"/>
  <c r="G72" i="17"/>
  <c r="M72" i="17" s="1"/>
  <c r="I72" i="17"/>
  <c r="K72" i="17"/>
  <c r="O72" i="17"/>
  <c r="Q72" i="17"/>
  <c r="V72" i="17"/>
  <c r="G75" i="17"/>
  <c r="M75" i="17" s="1"/>
  <c r="I75" i="17"/>
  <c r="K75" i="17"/>
  <c r="O75" i="17"/>
  <c r="Q75" i="17"/>
  <c r="V75" i="17"/>
  <c r="G78" i="17"/>
  <c r="M78" i="17" s="1"/>
  <c r="I78" i="17"/>
  <c r="K78" i="17"/>
  <c r="O78" i="17"/>
  <c r="Q78" i="17"/>
  <c r="V78" i="17"/>
  <c r="G81" i="17"/>
  <c r="M81" i="17" s="1"/>
  <c r="I81" i="17"/>
  <c r="K81" i="17"/>
  <c r="O81" i="17"/>
  <c r="Q81" i="17"/>
  <c r="V81" i="17"/>
  <c r="G84" i="17"/>
  <c r="M84" i="17" s="1"/>
  <c r="I84" i="17"/>
  <c r="K84" i="17"/>
  <c r="O84" i="17"/>
  <c r="Q84" i="17"/>
  <c r="V84" i="17"/>
  <c r="G87" i="17"/>
  <c r="I87" i="17"/>
  <c r="K87" i="17"/>
  <c r="M87" i="17"/>
  <c r="O87" i="17"/>
  <c r="Q87" i="17"/>
  <c r="V87" i="17"/>
  <c r="G90" i="17"/>
  <c r="M90" i="17" s="1"/>
  <c r="I90" i="17"/>
  <c r="K90" i="17"/>
  <c r="O90" i="17"/>
  <c r="Q90" i="17"/>
  <c r="V90" i="17"/>
  <c r="G93" i="17"/>
  <c r="M93" i="17" s="1"/>
  <c r="I93" i="17"/>
  <c r="K93" i="17"/>
  <c r="O93" i="17"/>
  <c r="Q93" i="17"/>
  <c r="V93" i="17"/>
  <c r="G96" i="17"/>
  <c r="M96" i="17" s="1"/>
  <c r="I96" i="17"/>
  <c r="K96" i="17"/>
  <c r="O96" i="17"/>
  <c r="Q96" i="17"/>
  <c r="V96" i="17"/>
  <c r="G99" i="17"/>
  <c r="M99" i="17" s="1"/>
  <c r="I99" i="17"/>
  <c r="K99" i="17"/>
  <c r="O99" i="17"/>
  <c r="Q99" i="17"/>
  <c r="V99" i="17"/>
  <c r="G102" i="17"/>
  <c r="I102" i="17"/>
  <c r="K102" i="17"/>
  <c r="M102" i="17"/>
  <c r="O102" i="17"/>
  <c r="Q102" i="17"/>
  <c r="V102" i="17"/>
  <c r="G105" i="17"/>
  <c r="M105" i="17" s="1"/>
  <c r="I105" i="17"/>
  <c r="K105" i="17"/>
  <c r="O105" i="17"/>
  <c r="Q105" i="17"/>
  <c r="V105" i="17"/>
  <c r="G108" i="17"/>
  <c r="M108" i="17" s="1"/>
  <c r="I108" i="17"/>
  <c r="K108" i="17"/>
  <c r="O108" i="17"/>
  <c r="Q108" i="17"/>
  <c r="V108" i="17"/>
  <c r="G111" i="17"/>
  <c r="M111" i="17" s="1"/>
  <c r="I111" i="17"/>
  <c r="K111" i="17"/>
  <c r="O111" i="17"/>
  <c r="Q111" i="17"/>
  <c r="V111" i="17"/>
  <c r="G114" i="17"/>
  <c r="M114" i="17" s="1"/>
  <c r="I114" i="17"/>
  <c r="K114" i="17"/>
  <c r="O114" i="17"/>
  <c r="Q114" i="17"/>
  <c r="V114" i="17"/>
  <c r="G117" i="17"/>
  <c r="M117" i="17" s="1"/>
  <c r="I117" i="17"/>
  <c r="K117" i="17"/>
  <c r="O117" i="17"/>
  <c r="Q117" i="17"/>
  <c r="V117" i="17"/>
  <c r="G120" i="17"/>
  <c r="M120" i="17" s="1"/>
  <c r="I120" i="17"/>
  <c r="K120" i="17"/>
  <c r="O120" i="17"/>
  <c r="Q120" i="17"/>
  <c r="V120" i="17"/>
  <c r="G123" i="17"/>
  <c r="M123" i="17" s="1"/>
  <c r="I123" i="17"/>
  <c r="K123" i="17"/>
  <c r="O123" i="17"/>
  <c r="Q123" i="17"/>
  <c r="V123" i="17"/>
  <c r="G126" i="17"/>
  <c r="M126" i="17" s="1"/>
  <c r="I126" i="17"/>
  <c r="K126" i="17"/>
  <c r="O126" i="17"/>
  <c r="Q126" i="17"/>
  <c r="V126" i="17"/>
  <c r="G130" i="17"/>
  <c r="M130" i="17" s="1"/>
  <c r="I130" i="17"/>
  <c r="K130" i="17"/>
  <c r="O130" i="17"/>
  <c r="Q130" i="17"/>
  <c r="V130" i="17"/>
  <c r="G134" i="17"/>
  <c r="M134" i="17" s="1"/>
  <c r="I134" i="17"/>
  <c r="K134" i="17"/>
  <c r="O134" i="17"/>
  <c r="Q134" i="17"/>
  <c r="V134" i="17"/>
  <c r="G137" i="17"/>
  <c r="M137" i="17" s="1"/>
  <c r="I137" i="17"/>
  <c r="K137" i="17"/>
  <c r="O137" i="17"/>
  <c r="Q137" i="17"/>
  <c r="V137" i="17"/>
  <c r="G140" i="17"/>
  <c r="M140" i="17" s="1"/>
  <c r="I140" i="17"/>
  <c r="K140" i="17"/>
  <c r="O140" i="17"/>
  <c r="Q140" i="17"/>
  <c r="V140" i="17"/>
  <c r="G143" i="17"/>
  <c r="M143" i="17" s="1"/>
  <c r="I143" i="17"/>
  <c r="K143" i="17"/>
  <c r="O143" i="17"/>
  <c r="Q143" i="17"/>
  <c r="V143" i="17"/>
  <c r="G146" i="17"/>
  <c r="M146" i="17" s="1"/>
  <c r="I146" i="17"/>
  <c r="K146" i="17"/>
  <c r="O146" i="17"/>
  <c r="Q146" i="17"/>
  <c r="V146" i="17"/>
  <c r="G152" i="17"/>
  <c r="M152" i="17" s="1"/>
  <c r="I152" i="17"/>
  <c r="K152" i="17"/>
  <c r="O152" i="17"/>
  <c r="Q152" i="17"/>
  <c r="V152" i="17"/>
  <c r="G158" i="17"/>
  <c r="M158" i="17" s="1"/>
  <c r="I158" i="17"/>
  <c r="K158" i="17"/>
  <c r="O158" i="17"/>
  <c r="Q158" i="17"/>
  <c r="V158" i="17"/>
  <c r="G164" i="17"/>
  <c r="M164" i="17" s="1"/>
  <c r="I164" i="17"/>
  <c r="K164" i="17"/>
  <c r="O164" i="17"/>
  <c r="Q164" i="17"/>
  <c r="V164" i="17"/>
  <c r="G170" i="17"/>
  <c r="I170" i="17"/>
  <c r="K170" i="17"/>
  <c r="M170" i="17"/>
  <c r="O170" i="17"/>
  <c r="Q170" i="17"/>
  <c r="V170" i="17"/>
  <c r="G178" i="17"/>
  <c r="I178" i="17"/>
  <c r="K178" i="17"/>
  <c r="M178" i="17"/>
  <c r="O178" i="17"/>
  <c r="Q178" i="17"/>
  <c r="V178" i="17"/>
  <c r="G181" i="17"/>
  <c r="I181" i="17"/>
  <c r="K181" i="17"/>
  <c r="M181" i="17"/>
  <c r="O181" i="17"/>
  <c r="Q181" i="17"/>
  <c r="V181" i="17"/>
  <c r="G184" i="17"/>
  <c r="M184" i="17" s="1"/>
  <c r="I184" i="17"/>
  <c r="K184" i="17"/>
  <c r="O184" i="17"/>
  <c r="Q184" i="17"/>
  <c r="V184" i="17"/>
  <c r="G187" i="17"/>
  <c r="M187" i="17" s="1"/>
  <c r="I187" i="17"/>
  <c r="K187" i="17"/>
  <c r="O187" i="17"/>
  <c r="Q187" i="17"/>
  <c r="V187" i="17"/>
  <c r="G190" i="17"/>
  <c r="M190" i="17" s="1"/>
  <c r="I190" i="17"/>
  <c r="K190" i="17"/>
  <c r="O190" i="17"/>
  <c r="Q190" i="17"/>
  <c r="V190" i="17"/>
  <c r="G194" i="17"/>
  <c r="I194" i="17"/>
  <c r="K194" i="17"/>
  <c r="M194" i="17"/>
  <c r="O194" i="17"/>
  <c r="Q194" i="17"/>
  <c r="V194" i="17"/>
  <c r="G198" i="17"/>
  <c r="M198" i="17" s="1"/>
  <c r="I198" i="17"/>
  <c r="K198" i="17"/>
  <c r="O198" i="17"/>
  <c r="Q198" i="17"/>
  <c r="V198" i="17"/>
  <c r="G201" i="17"/>
  <c r="M201" i="17" s="1"/>
  <c r="I201" i="17"/>
  <c r="K201" i="17"/>
  <c r="O201" i="17"/>
  <c r="Q201" i="17"/>
  <c r="V201" i="17"/>
  <c r="G207" i="17"/>
  <c r="M207" i="17" s="1"/>
  <c r="I207" i="17"/>
  <c r="K207" i="17"/>
  <c r="O207" i="17"/>
  <c r="Q207" i="17"/>
  <c r="V207" i="17"/>
  <c r="G211" i="17"/>
  <c r="M211" i="17" s="1"/>
  <c r="I211" i="17"/>
  <c r="K211" i="17"/>
  <c r="O211" i="17"/>
  <c r="Q211" i="17"/>
  <c r="V211" i="17"/>
  <c r="G214" i="17"/>
  <c r="M214" i="17" s="1"/>
  <c r="I214" i="17"/>
  <c r="K214" i="17"/>
  <c r="O214" i="17"/>
  <c r="Q214" i="17"/>
  <c r="V214" i="17"/>
  <c r="G217" i="17"/>
  <c r="M217" i="17" s="1"/>
  <c r="I217" i="17"/>
  <c r="K217" i="17"/>
  <c r="O217" i="17"/>
  <c r="Q217" i="17"/>
  <c r="V217" i="17"/>
  <c r="G220" i="17"/>
  <c r="M220" i="17" s="1"/>
  <c r="I220" i="17"/>
  <c r="K220" i="17"/>
  <c r="O220" i="17"/>
  <c r="Q220" i="17"/>
  <c r="V220" i="17"/>
  <c r="G223" i="17"/>
  <c r="M223" i="17" s="1"/>
  <c r="I223" i="17"/>
  <c r="K223" i="17"/>
  <c r="O223" i="17"/>
  <c r="Q223" i="17"/>
  <c r="V223" i="17"/>
  <c r="G226" i="17"/>
  <c r="M226" i="17" s="1"/>
  <c r="I226" i="17"/>
  <c r="K226" i="17"/>
  <c r="O226" i="17"/>
  <c r="Q226" i="17"/>
  <c r="V226" i="17"/>
  <c r="AE230" i="17"/>
  <c r="BA460" i="15"/>
  <c r="BA456" i="15"/>
  <c r="BA449" i="15"/>
  <c r="BA445" i="15"/>
  <c r="BA437" i="15"/>
  <c r="BA192" i="15"/>
  <c r="BA155" i="15"/>
  <c r="BA84" i="15"/>
  <c r="BA51" i="15"/>
  <c r="BA41" i="15"/>
  <c r="BA36" i="15"/>
  <c r="BA32" i="15"/>
  <c r="BA28" i="15"/>
  <c r="BA20" i="15"/>
  <c r="BA10" i="15"/>
  <c r="G9" i="15"/>
  <c r="M9" i="15" s="1"/>
  <c r="I9" i="15"/>
  <c r="K9" i="15"/>
  <c r="O9" i="15"/>
  <c r="Q9" i="15"/>
  <c r="V9" i="15"/>
  <c r="G19" i="15"/>
  <c r="M19" i="15" s="1"/>
  <c r="I19" i="15"/>
  <c r="K19" i="15"/>
  <c r="O19" i="15"/>
  <c r="Q19" i="15"/>
  <c r="V19" i="15"/>
  <c r="G27" i="15"/>
  <c r="M27" i="15" s="1"/>
  <c r="I27" i="15"/>
  <c r="K27" i="15"/>
  <c r="O27" i="15"/>
  <c r="Q27" i="15"/>
  <c r="V27" i="15"/>
  <c r="G31" i="15"/>
  <c r="M31" i="15" s="1"/>
  <c r="I31" i="15"/>
  <c r="K31" i="15"/>
  <c r="O31" i="15"/>
  <c r="Q31" i="15"/>
  <c r="V31" i="15"/>
  <c r="G35" i="15"/>
  <c r="M35" i="15" s="1"/>
  <c r="I35" i="15"/>
  <c r="K35" i="15"/>
  <c r="O35" i="15"/>
  <c r="Q35" i="15"/>
  <c r="V35" i="15"/>
  <c r="G40" i="15"/>
  <c r="M40" i="15" s="1"/>
  <c r="I40" i="15"/>
  <c r="K40" i="15"/>
  <c r="O40" i="15"/>
  <c r="Q40" i="15"/>
  <c r="V40" i="15"/>
  <c r="G50" i="15"/>
  <c r="M50" i="15" s="1"/>
  <c r="I50" i="15"/>
  <c r="K50" i="15"/>
  <c r="O50" i="15"/>
  <c r="Q50" i="15"/>
  <c r="V50" i="15"/>
  <c r="G83" i="15"/>
  <c r="M83" i="15" s="1"/>
  <c r="I83" i="15"/>
  <c r="K83" i="15"/>
  <c r="O83" i="15"/>
  <c r="Q83" i="15"/>
  <c r="V83" i="15"/>
  <c r="G88" i="15"/>
  <c r="M88" i="15" s="1"/>
  <c r="I88" i="15"/>
  <c r="K88" i="15"/>
  <c r="O88" i="15"/>
  <c r="Q88" i="15"/>
  <c r="V88" i="15"/>
  <c r="G104" i="15"/>
  <c r="M104" i="15" s="1"/>
  <c r="I104" i="15"/>
  <c r="K104" i="15"/>
  <c r="O104" i="15"/>
  <c r="Q104" i="15"/>
  <c r="V104" i="15"/>
  <c r="G116" i="15"/>
  <c r="M116" i="15" s="1"/>
  <c r="I116" i="15"/>
  <c r="K116" i="15"/>
  <c r="O116" i="15"/>
  <c r="Q116" i="15"/>
  <c r="V116" i="15"/>
  <c r="G119" i="15"/>
  <c r="M119" i="15" s="1"/>
  <c r="I119" i="15"/>
  <c r="K119" i="15"/>
  <c r="O119" i="15"/>
  <c r="Q119" i="15"/>
  <c r="V119" i="15"/>
  <c r="G122" i="15"/>
  <c r="M122" i="15" s="1"/>
  <c r="I122" i="15"/>
  <c r="K122" i="15"/>
  <c r="O122" i="15"/>
  <c r="Q122" i="15"/>
  <c r="V122" i="15"/>
  <c r="G126" i="15"/>
  <c r="M126" i="15" s="1"/>
  <c r="I126" i="15"/>
  <c r="K126" i="15"/>
  <c r="O126" i="15"/>
  <c r="Q126" i="15"/>
  <c r="V126" i="15"/>
  <c r="G130" i="15"/>
  <c r="M130" i="15" s="1"/>
  <c r="I130" i="15"/>
  <c r="K130" i="15"/>
  <c r="O130" i="15"/>
  <c r="Q130" i="15"/>
  <c r="V130" i="15"/>
  <c r="G135" i="15"/>
  <c r="M135" i="15" s="1"/>
  <c r="I135" i="15"/>
  <c r="K135" i="15"/>
  <c r="O135" i="15"/>
  <c r="Q135" i="15"/>
  <c r="V135" i="15"/>
  <c r="G140" i="15"/>
  <c r="M140" i="15" s="1"/>
  <c r="I140" i="15"/>
  <c r="K140" i="15"/>
  <c r="O140" i="15"/>
  <c r="Q140" i="15"/>
  <c r="V140" i="15"/>
  <c r="G154" i="15"/>
  <c r="M154" i="15" s="1"/>
  <c r="I154" i="15"/>
  <c r="K154" i="15"/>
  <c r="O154" i="15"/>
  <c r="Q154" i="15"/>
  <c r="V154" i="15"/>
  <c r="G171" i="15"/>
  <c r="M171" i="15" s="1"/>
  <c r="I171" i="15"/>
  <c r="K171" i="15"/>
  <c r="O171" i="15"/>
  <c r="Q171" i="15"/>
  <c r="V171" i="15"/>
  <c r="G181" i="15"/>
  <c r="M181" i="15" s="1"/>
  <c r="I181" i="15"/>
  <c r="K181" i="15"/>
  <c r="O181" i="15"/>
  <c r="Q181" i="15"/>
  <c r="V181" i="15"/>
  <c r="G191" i="15"/>
  <c r="M191" i="15" s="1"/>
  <c r="I191" i="15"/>
  <c r="K191" i="15"/>
  <c r="O191" i="15"/>
  <c r="Q191" i="15"/>
  <c r="V191" i="15"/>
  <c r="G201" i="15"/>
  <c r="M201" i="15" s="1"/>
  <c r="I201" i="15"/>
  <c r="K201" i="15"/>
  <c r="O201" i="15"/>
  <c r="Q201" i="15"/>
  <c r="V201" i="15"/>
  <c r="G204" i="15"/>
  <c r="M204" i="15" s="1"/>
  <c r="I204" i="15"/>
  <c r="K204" i="15"/>
  <c r="O204" i="15"/>
  <c r="Q204" i="15"/>
  <c r="V204" i="15"/>
  <c r="G207" i="15"/>
  <c r="M207" i="15" s="1"/>
  <c r="I207" i="15"/>
  <c r="K207" i="15"/>
  <c r="O207" i="15"/>
  <c r="Q207" i="15"/>
  <c r="V207" i="15"/>
  <c r="G210" i="15"/>
  <c r="I210" i="15"/>
  <c r="K210" i="15"/>
  <c r="O210" i="15"/>
  <c r="Q210" i="15"/>
  <c r="V210" i="15"/>
  <c r="G213" i="15"/>
  <c r="M213" i="15" s="1"/>
  <c r="I213" i="15"/>
  <c r="K213" i="15"/>
  <c r="O213" i="15"/>
  <c r="Q213" i="15"/>
  <c r="V213" i="15"/>
  <c r="G216" i="15"/>
  <c r="M216" i="15" s="1"/>
  <c r="I216" i="15"/>
  <c r="K216" i="15"/>
  <c r="O216" i="15"/>
  <c r="Q216" i="15"/>
  <c r="V216" i="15"/>
  <c r="G226" i="15"/>
  <c r="M226" i="15" s="1"/>
  <c r="I226" i="15"/>
  <c r="K226" i="15"/>
  <c r="O226" i="15"/>
  <c r="Q226" i="15"/>
  <c r="V226" i="15"/>
  <c r="G231" i="15"/>
  <c r="I231" i="15"/>
  <c r="K231" i="15"/>
  <c r="O231" i="15"/>
  <c r="Q231" i="15"/>
  <c r="V231" i="15"/>
  <c r="G235" i="15"/>
  <c r="M235" i="15" s="1"/>
  <c r="I235" i="15"/>
  <c r="K235" i="15"/>
  <c r="O235" i="15"/>
  <c r="Q235" i="15"/>
  <c r="V235" i="15"/>
  <c r="G238" i="15"/>
  <c r="M238" i="15" s="1"/>
  <c r="I238" i="15"/>
  <c r="K238" i="15"/>
  <c r="O238" i="15"/>
  <c r="Q238" i="15"/>
  <c r="V238" i="15"/>
  <c r="G242" i="15"/>
  <c r="M242" i="15" s="1"/>
  <c r="I242" i="15"/>
  <c r="K242" i="15"/>
  <c r="O242" i="15"/>
  <c r="Q242" i="15"/>
  <c r="V242" i="15"/>
  <c r="G245" i="15"/>
  <c r="M245" i="15" s="1"/>
  <c r="I245" i="15"/>
  <c r="K245" i="15"/>
  <c r="O245" i="15"/>
  <c r="Q245" i="15"/>
  <c r="V245" i="15"/>
  <c r="G252" i="15"/>
  <c r="M252" i="15" s="1"/>
  <c r="I252" i="15"/>
  <c r="K252" i="15"/>
  <c r="O252" i="15"/>
  <c r="Q252" i="15"/>
  <c r="V252" i="15"/>
  <c r="G257" i="15"/>
  <c r="M257" i="15" s="1"/>
  <c r="I257" i="15"/>
  <c r="K257" i="15"/>
  <c r="O257" i="15"/>
  <c r="Q257" i="15"/>
  <c r="V257" i="15"/>
  <c r="G261" i="15"/>
  <c r="M261" i="15" s="1"/>
  <c r="I261" i="15"/>
  <c r="K261" i="15"/>
  <c r="O261" i="15"/>
  <c r="Q261" i="15"/>
  <c r="V261" i="15"/>
  <c r="G264" i="15"/>
  <c r="M264" i="15" s="1"/>
  <c r="I264" i="15"/>
  <c r="K264" i="15"/>
  <c r="O264" i="15"/>
  <c r="Q264" i="15"/>
  <c r="V264" i="15"/>
  <c r="G268" i="15"/>
  <c r="M268" i="15" s="1"/>
  <c r="I268" i="15"/>
  <c r="K268" i="15"/>
  <c r="O268" i="15"/>
  <c r="Q268" i="15"/>
  <c r="V268" i="15"/>
  <c r="G271" i="15"/>
  <c r="M271" i="15" s="1"/>
  <c r="I271" i="15"/>
  <c r="K271" i="15"/>
  <c r="O271" i="15"/>
  <c r="Q271" i="15"/>
  <c r="V271" i="15"/>
  <c r="G274" i="15"/>
  <c r="M274" i="15" s="1"/>
  <c r="I274" i="15"/>
  <c r="K274" i="15"/>
  <c r="O274" i="15"/>
  <c r="Q274" i="15"/>
  <c r="V274" i="15"/>
  <c r="G277" i="15"/>
  <c r="M277" i="15" s="1"/>
  <c r="I277" i="15"/>
  <c r="K277" i="15"/>
  <c r="O277" i="15"/>
  <c r="Q277" i="15"/>
  <c r="V277" i="15"/>
  <c r="G280" i="15"/>
  <c r="M280" i="15" s="1"/>
  <c r="I280" i="15"/>
  <c r="K280" i="15"/>
  <c r="O280" i="15"/>
  <c r="Q280" i="15"/>
  <c r="V280" i="15"/>
  <c r="G283" i="15"/>
  <c r="M283" i="15" s="1"/>
  <c r="I283" i="15"/>
  <c r="K283" i="15"/>
  <c r="O283" i="15"/>
  <c r="Q283" i="15"/>
  <c r="V283" i="15"/>
  <c r="G286" i="15"/>
  <c r="M286" i="15" s="1"/>
  <c r="I286" i="15"/>
  <c r="K286" i="15"/>
  <c r="O286" i="15"/>
  <c r="Q286" i="15"/>
  <c r="V286" i="15"/>
  <c r="G289" i="15"/>
  <c r="M289" i="15" s="1"/>
  <c r="I289" i="15"/>
  <c r="K289" i="15"/>
  <c r="O289" i="15"/>
  <c r="Q289" i="15"/>
  <c r="V289" i="15"/>
  <c r="G292" i="15"/>
  <c r="M292" i="15" s="1"/>
  <c r="I292" i="15"/>
  <c r="K292" i="15"/>
  <c r="O292" i="15"/>
  <c r="Q292" i="15"/>
  <c r="V292" i="15"/>
  <c r="G295" i="15"/>
  <c r="M295" i="15" s="1"/>
  <c r="I295" i="15"/>
  <c r="K295" i="15"/>
  <c r="O295" i="15"/>
  <c r="Q295" i="15"/>
  <c r="V295" i="15"/>
  <c r="G298" i="15"/>
  <c r="M298" i="15" s="1"/>
  <c r="I298" i="15"/>
  <c r="K298" i="15"/>
  <c r="O298" i="15"/>
  <c r="Q298" i="15"/>
  <c r="V298" i="15"/>
  <c r="G303" i="15"/>
  <c r="M303" i="15" s="1"/>
  <c r="I303" i="15"/>
  <c r="K303" i="15"/>
  <c r="O303" i="15"/>
  <c r="Q303" i="15"/>
  <c r="V303" i="15"/>
  <c r="G306" i="15"/>
  <c r="M306" i="15" s="1"/>
  <c r="I306" i="15"/>
  <c r="K306" i="15"/>
  <c r="O306" i="15"/>
  <c r="Q306" i="15"/>
  <c r="V306" i="15"/>
  <c r="G309" i="15"/>
  <c r="M309" i="15" s="1"/>
  <c r="I309" i="15"/>
  <c r="K309" i="15"/>
  <c r="O309" i="15"/>
  <c r="Q309" i="15"/>
  <c r="V309" i="15"/>
  <c r="G312" i="15"/>
  <c r="M312" i="15" s="1"/>
  <c r="I312" i="15"/>
  <c r="K312" i="15"/>
  <c r="O312" i="15"/>
  <c r="Q312" i="15"/>
  <c r="V312" i="15"/>
  <c r="G315" i="15"/>
  <c r="M315" i="15" s="1"/>
  <c r="I315" i="15"/>
  <c r="K315" i="15"/>
  <c r="O315" i="15"/>
  <c r="Q315" i="15"/>
  <c r="V315" i="15"/>
  <c r="G318" i="15"/>
  <c r="M318" i="15" s="1"/>
  <c r="I318" i="15"/>
  <c r="K318" i="15"/>
  <c r="O318" i="15"/>
  <c r="Q318" i="15"/>
  <c r="V318" i="15"/>
  <c r="G321" i="15"/>
  <c r="M321" i="15" s="1"/>
  <c r="I321" i="15"/>
  <c r="K321" i="15"/>
  <c r="O321" i="15"/>
  <c r="Q321" i="15"/>
  <c r="V321" i="15"/>
  <c r="G324" i="15"/>
  <c r="M324" i="15" s="1"/>
  <c r="I324" i="15"/>
  <c r="K324" i="15"/>
  <c r="O324" i="15"/>
  <c r="Q324" i="15"/>
  <c r="V324" i="15"/>
  <c r="G327" i="15"/>
  <c r="M327" i="15" s="1"/>
  <c r="I327" i="15"/>
  <c r="K327" i="15"/>
  <c r="O327" i="15"/>
  <c r="Q327" i="15"/>
  <c r="V327" i="15"/>
  <c r="G330" i="15"/>
  <c r="M330" i="15" s="1"/>
  <c r="I330" i="15"/>
  <c r="K330" i="15"/>
  <c r="O330" i="15"/>
  <c r="Q330" i="15"/>
  <c r="V330" i="15"/>
  <c r="G333" i="15"/>
  <c r="M333" i="15" s="1"/>
  <c r="I333" i="15"/>
  <c r="K333" i="15"/>
  <c r="O333" i="15"/>
  <c r="Q333" i="15"/>
  <c r="V333" i="15"/>
  <c r="G336" i="15"/>
  <c r="M336" i="15" s="1"/>
  <c r="I336" i="15"/>
  <c r="K336" i="15"/>
  <c r="O336" i="15"/>
  <c r="Q336" i="15"/>
  <c r="V336" i="15"/>
  <c r="G339" i="15"/>
  <c r="M339" i="15" s="1"/>
  <c r="I339" i="15"/>
  <c r="K339" i="15"/>
  <c r="O339" i="15"/>
  <c r="Q339" i="15"/>
  <c r="V339" i="15"/>
  <c r="G342" i="15"/>
  <c r="M342" i="15" s="1"/>
  <c r="I342" i="15"/>
  <c r="K342" i="15"/>
  <c r="O342" i="15"/>
  <c r="Q342" i="15"/>
  <c r="V342" i="15"/>
  <c r="G345" i="15"/>
  <c r="M345" i="15" s="1"/>
  <c r="I345" i="15"/>
  <c r="K345" i="15"/>
  <c r="O345" i="15"/>
  <c r="Q345" i="15"/>
  <c r="V345" i="15"/>
  <c r="G348" i="15"/>
  <c r="M348" i="15" s="1"/>
  <c r="I348" i="15"/>
  <c r="K348" i="15"/>
  <c r="O348" i="15"/>
  <c r="Q348" i="15"/>
  <c r="V348" i="15"/>
  <c r="G352" i="15"/>
  <c r="M352" i="15" s="1"/>
  <c r="I352" i="15"/>
  <c r="K352" i="15"/>
  <c r="O352" i="15"/>
  <c r="Q352" i="15"/>
  <c r="V352" i="15"/>
  <c r="G356" i="15"/>
  <c r="M356" i="15" s="1"/>
  <c r="I356" i="15"/>
  <c r="K356" i="15"/>
  <c r="O356" i="15"/>
  <c r="Q356" i="15"/>
  <c r="V356" i="15"/>
  <c r="G360" i="15"/>
  <c r="M360" i="15" s="1"/>
  <c r="I360" i="15"/>
  <c r="K360" i="15"/>
  <c r="O360" i="15"/>
  <c r="Q360" i="15"/>
  <c r="V360" i="15"/>
  <c r="G362" i="15"/>
  <c r="M362" i="15" s="1"/>
  <c r="I362" i="15"/>
  <c r="K362" i="15"/>
  <c r="O362" i="15"/>
  <c r="Q362" i="15"/>
  <c r="V362" i="15"/>
  <c r="G365" i="15"/>
  <c r="M365" i="15" s="1"/>
  <c r="I365" i="15"/>
  <c r="K365" i="15"/>
  <c r="O365" i="15"/>
  <c r="Q365" i="15"/>
  <c r="V365" i="15"/>
  <c r="G368" i="15"/>
  <c r="M368" i="15" s="1"/>
  <c r="I368" i="15"/>
  <c r="K368" i="15"/>
  <c r="O368" i="15"/>
  <c r="Q368" i="15"/>
  <c r="V368" i="15"/>
  <c r="G370" i="15"/>
  <c r="M370" i="15" s="1"/>
  <c r="I370" i="15"/>
  <c r="K370" i="15"/>
  <c r="O370" i="15"/>
  <c r="Q370" i="15"/>
  <c r="V370" i="15"/>
  <c r="G373" i="15"/>
  <c r="M373" i="15" s="1"/>
  <c r="I373" i="15"/>
  <c r="K373" i="15"/>
  <c r="O373" i="15"/>
  <c r="Q373" i="15"/>
  <c r="V373" i="15"/>
  <c r="G375" i="15"/>
  <c r="M375" i="15" s="1"/>
  <c r="I375" i="15"/>
  <c r="K375" i="15"/>
  <c r="O375" i="15"/>
  <c r="Q375" i="15"/>
  <c r="V375" i="15"/>
  <c r="G378" i="15"/>
  <c r="M378" i="15" s="1"/>
  <c r="I378" i="15"/>
  <c r="K378" i="15"/>
  <c r="O378" i="15"/>
  <c r="Q378" i="15"/>
  <c r="V378" i="15"/>
  <c r="G381" i="15"/>
  <c r="M381" i="15" s="1"/>
  <c r="I381" i="15"/>
  <c r="K381" i="15"/>
  <c r="O381" i="15"/>
  <c r="Q381" i="15"/>
  <c r="V381" i="15"/>
  <c r="G384" i="15"/>
  <c r="M384" i="15" s="1"/>
  <c r="I384" i="15"/>
  <c r="K384" i="15"/>
  <c r="O384" i="15"/>
  <c r="Q384" i="15"/>
  <c r="V384" i="15"/>
  <c r="G387" i="15"/>
  <c r="M387" i="15" s="1"/>
  <c r="I387" i="15"/>
  <c r="K387" i="15"/>
  <c r="O387" i="15"/>
  <c r="Q387" i="15"/>
  <c r="V387" i="15"/>
  <c r="G390" i="15"/>
  <c r="M390" i="15" s="1"/>
  <c r="I390" i="15"/>
  <c r="K390" i="15"/>
  <c r="O390" i="15"/>
  <c r="Q390" i="15"/>
  <c r="V390" i="15"/>
  <c r="G393" i="15"/>
  <c r="M393" i="15" s="1"/>
  <c r="I393" i="15"/>
  <c r="K393" i="15"/>
  <c r="O393" i="15"/>
  <c r="Q393" i="15"/>
  <c r="V393" i="15"/>
  <c r="G396" i="15"/>
  <c r="M396" i="15" s="1"/>
  <c r="I396" i="15"/>
  <c r="K396" i="15"/>
  <c r="O396" i="15"/>
  <c r="Q396" i="15"/>
  <c r="V396" i="15"/>
  <c r="G399" i="15"/>
  <c r="M399" i="15" s="1"/>
  <c r="I399" i="15"/>
  <c r="K399" i="15"/>
  <c r="O399" i="15"/>
  <c r="Q399" i="15"/>
  <c r="V399" i="15"/>
  <c r="G403" i="15"/>
  <c r="M403" i="15" s="1"/>
  <c r="I403" i="15"/>
  <c r="K403" i="15"/>
  <c r="O403" i="15"/>
  <c r="Q403" i="15"/>
  <c r="V403" i="15"/>
  <c r="G406" i="15"/>
  <c r="M406" i="15" s="1"/>
  <c r="I406" i="15"/>
  <c r="K406" i="15"/>
  <c r="O406" i="15"/>
  <c r="Q406" i="15"/>
  <c r="V406" i="15"/>
  <c r="G409" i="15"/>
  <c r="M409" i="15" s="1"/>
  <c r="I409" i="15"/>
  <c r="K409" i="15"/>
  <c r="O409" i="15"/>
  <c r="Q409" i="15"/>
  <c r="V409" i="15"/>
  <c r="G412" i="15"/>
  <c r="M412" i="15" s="1"/>
  <c r="I412" i="15"/>
  <c r="K412" i="15"/>
  <c r="O412" i="15"/>
  <c r="Q412" i="15"/>
  <c r="V412" i="15"/>
  <c r="G415" i="15"/>
  <c r="M415" i="15" s="1"/>
  <c r="I415" i="15"/>
  <c r="K415" i="15"/>
  <c r="O415" i="15"/>
  <c r="Q415" i="15"/>
  <c r="V415" i="15"/>
  <c r="G418" i="15"/>
  <c r="M418" i="15" s="1"/>
  <c r="I418" i="15"/>
  <c r="K418" i="15"/>
  <c r="O418" i="15"/>
  <c r="Q418" i="15"/>
  <c r="V418" i="15"/>
  <c r="G421" i="15"/>
  <c r="M421" i="15" s="1"/>
  <c r="I421" i="15"/>
  <c r="K421" i="15"/>
  <c r="O421" i="15"/>
  <c r="Q421" i="15"/>
  <c r="V421" i="15"/>
  <c r="G424" i="15"/>
  <c r="M424" i="15" s="1"/>
  <c r="I424" i="15"/>
  <c r="K424" i="15"/>
  <c r="O424" i="15"/>
  <c r="Q424" i="15"/>
  <c r="V424" i="15"/>
  <c r="G427" i="15"/>
  <c r="M427" i="15" s="1"/>
  <c r="I427" i="15"/>
  <c r="K427" i="15"/>
  <c r="O427" i="15"/>
  <c r="Q427" i="15"/>
  <c r="V427" i="15"/>
  <c r="G430" i="15"/>
  <c r="M430" i="15" s="1"/>
  <c r="I430" i="15"/>
  <c r="K430" i="15"/>
  <c r="O430" i="15"/>
  <c r="Q430" i="15"/>
  <c r="V430" i="15"/>
  <c r="G433" i="15"/>
  <c r="M433" i="15" s="1"/>
  <c r="I433" i="15"/>
  <c r="K433" i="15"/>
  <c r="O433" i="15"/>
  <c r="Q433" i="15"/>
  <c r="V433" i="15"/>
  <c r="G436" i="15"/>
  <c r="M436" i="15" s="1"/>
  <c r="I436" i="15"/>
  <c r="K436" i="15"/>
  <c r="O436" i="15"/>
  <c r="Q436" i="15"/>
  <c r="V436" i="15"/>
  <c r="G444" i="15"/>
  <c r="M444" i="15" s="1"/>
  <c r="I444" i="15"/>
  <c r="K444" i="15"/>
  <c r="O444" i="15"/>
  <c r="Q444" i="15"/>
  <c r="V444" i="15"/>
  <c r="G448" i="15"/>
  <c r="M448" i="15" s="1"/>
  <c r="I448" i="15"/>
  <c r="K448" i="15"/>
  <c r="O448" i="15"/>
  <c r="Q448" i="15"/>
  <c r="V448" i="15"/>
  <c r="G455" i="15"/>
  <c r="M455" i="15" s="1"/>
  <c r="I455" i="15"/>
  <c r="K455" i="15"/>
  <c r="O455" i="15"/>
  <c r="Q455" i="15"/>
  <c r="V455" i="15"/>
  <c r="G459" i="15"/>
  <c r="M459" i="15" s="1"/>
  <c r="I459" i="15"/>
  <c r="K459" i="15"/>
  <c r="O459" i="15"/>
  <c r="Q459" i="15"/>
  <c r="V459" i="15"/>
  <c r="G463" i="15"/>
  <c r="M463" i="15" s="1"/>
  <c r="I463" i="15"/>
  <c r="K463" i="15"/>
  <c r="O463" i="15"/>
  <c r="Q463" i="15"/>
  <c r="V463" i="15"/>
  <c r="G467" i="15"/>
  <c r="M467" i="15" s="1"/>
  <c r="I467" i="15"/>
  <c r="K467" i="15"/>
  <c r="O467" i="15"/>
  <c r="Q467" i="15"/>
  <c r="V467" i="15"/>
  <c r="G476" i="15"/>
  <c r="G475" i="15" s="1"/>
  <c r="I476" i="15"/>
  <c r="I475" i="15" s="1"/>
  <c r="K476" i="15"/>
  <c r="K475" i="15" s="1"/>
  <c r="O476" i="15"/>
  <c r="O475" i="15" s="1"/>
  <c r="Q476" i="15"/>
  <c r="Q475" i="15" s="1"/>
  <c r="V476" i="15"/>
  <c r="V475" i="15" s="1"/>
  <c r="G481" i="15"/>
  <c r="G480" i="15" s="1"/>
  <c r="I481" i="15"/>
  <c r="I480" i="15" s="1"/>
  <c r="K481" i="15"/>
  <c r="K480" i="15" s="1"/>
  <c r="O481" i="15"/>
  <c r="O480" i="15" s="1"/>
  <c r="Q481" i="15"/>
  <c r="Q480" i="15" s="1"/>
  <c r="V481" i="15"/>
  <c r="V480" i="15" s="1"/>
  <c r="G484" i="15"/>
  <c r="M484" i="15" s="1"/>
  <c r="M483" i="15" s="1"/>
  <c r="I484" i="15"/>
  <c r="I483" i="15" s="1"/>
  <c r="K484" i="15"/>
  <c r="K483" i="15" s="1"/>
  <c r="O484" i="15"/>
  <c r="O483" i="15" s="1"/>
  <c r="Q484" i="15"/>
  <c r="Q483" i="15" s="1"/>
  <c r="V484" i="15"/>
  <c r="V483" i="15" s="1"/>
  <c r="G493" i="15"/>
  <c r="M493" i="15" s="1"/>
  <c r="M492" i="15" s="1"/>
  <c r="I493" i="15"/>
  <c r="I492" i="15" s="1"/>
  <c r="K493" i="15"/>
  <c r="K492" i="15" s="1"/>
  <c r="O493" i="15"/>
  <c r="O492" i="15" s="1"/>
  <c r="Q493" i="15"/>
  <c r="Q492" i="15" s="1"/>
  <c r="V493" i="15"/>
  <c r="V492" i="15" s="1"/>
  <c r="AE496" i="15"/>
  <c r="F49" i="1" s="1"/>
  <c r="BA317" i="14"/>
  <c r="BA316" i="14"/>
  <c r="BA304" i="14"/>
  <c r="BA285" i="14"/>
  <c r="BA113" i="14"/>
  <c r="BA108" i="14"/>
  <c r="BA57" i="14"/>
  <c r="BA45" i="14"/>
  <c r="BA40" i="14"/>
  <c r="BA37" i="14"/>
  <c r="BA29" i="14"/>
  <c r="BA24" i="14"/>
  <c r="BA18" i="14"/>
  <c r="BA10" i="14"/>
  <c r="G9" i="14"/>
  <c r="M9" i="14" s="1"/>
  <c r="I9" i="14"/>
  <c r="K9" i="14"/>
  <c r="O9" i="14"/>
  <c r="Q9" i="14"/>
  <c r="V9" i="14"/>
  <c r="G17" i="14"/>
  <c r="M17" i="14" s="1"/>
  <c r="I17" i="14"/>
  <c r="K17" i="14"/>
  <c r="O17" i="14"/>
  <c r="Q17" i="14"/>
  <c r="V17" i="14"/>
  <c r="G23" i="14"/>
  <c r="M23" i="14" s="1"/>
  <c r="I23" i="14"/>
  <c r="K23" i="14"/>
  <c r="O23" i="14"/>
  <c r="Q23" i="14"/>
  <c r="V23" i="14"/>
  <c r="G28" i="14"/>
  <c r="M28" i="14" s="1"/>
  <c r="I28" i="14"/>
  <c r="K28" i="14"/>
  <c r="O28" i="14"/>
  <c r="Q28" i="14"/>
  <c r="V28" i="14"/>
  <c r="G36" i="14"/>
  <c r="M36" i="14" s="1"/>
  <c r="I36" i="14"/>
  <c r="K36" i="14"/>
  <c r="O36" i="14"/>
  <c r="Q36" i="14"/>
  <c r="V36" i="14"/>
  <c r="G39" i="14"/>
  <c r="M39" i="14" s="1"/>
  <c r="I39" i="14"/>
  <c r="K39" i="14"/>
  <c r="O39" i="14"/>
  <c r="Q39" i="14"/>
  <c r="V39" i="14"/>
  <c r="G44" i="14"/>
  <c r="M44" i="14" s="1"/>
  <c r="I44" i="14"/>
  <c r="K44" i="14"/>
  <c r="O44" i="14"/>
  <c r="Q44" i="14"/>
  <c r="V44" i="14"/>
  <c r="G47" i="14"/>
  <c r="M47" i="14" s="1"/>
  <c r="I47" i="14"/>
  <c r="K47" i="14"/>
  <c r="O47" i="14"/>
  <c r="Q47" i="14"/>
  <c r="V47" i="14"/>
  <c r="G50" i="14"/>
  <c r="M50" i="14" s="1"/>
  <c r="I50" i="14"/>
  <c r="K50" i="14"/>
  <c r="O50" i="14"/>
  <c r="Q50" i="14"/>
  <c r="V50" i="14"/>
  <c r="G53" i="14"/>
  <c r="M53" i="14" s="1"/>
  <c r="I53" i="14"/>
  <c r="K53" i="14"/>
  <c r="O53" i="14"/>
  <c r="Q53" i="14"/>
  <c r="V53" i="14"/>
  <c r="G56" i="14"/>
  <c r="M56" i="14" s="1"/>
  <c r="I56" i="14"/>
  <c r="K56" i="14"/>
  <c r="O56" i="14"/>
  <c r="Q56" i="14"/>
  <c r="V56" i="14"/>
  <c r="G59" i="14"/>
  <c r="M59" i="14" s="1"/>
  <c r="I59" i="14"/>
  <c r="K59" i="14"/>
  <c r="O59" i="14"/>
  <c r="Q59" i="14"/>
  <c r="V59" i="14"/>
  <c r="G67" i="14"/>
  <c r="M67" i="14" s="1"/>
  <c r="I67" i="14"/>
  <c r="K67" i="14"/>
  <c r="O67" i="14"/>
  <c r="Q67" i="14"/>
  <c r="V67" i="14"/>
  <c r="G75" i="14"/>
  <c r="M75" i="14" s="1"/>
  <c r="I75" i="14"/>
  <c r="K75" i="14"/>
  <c r="O75" i="14"/>
  <c r="Q75" i="14"/>
  <c r="V75" i="14"/>
  <c r="G81" i="14"/>
  <c r="M81" i="14" s="1"/>
  <c r="I81" i="14"/>
  <c r="K81" i="14"/>
  <c r="O81" i="14"/>
  <c r="Q81" i="14"/>
  <c r="V81" i="14"/>
  <c r="G85" i="14"/>
  <c r="M85" i="14" s="1"/>
  <c r="I85" i="14"/>
  <c r="K85" i="14"/>
  <c r="O85" i="14"/>
  <c r="Q85" i="14"/>
  <c r="V85" i="14"/>
  <c r="G89" i="14"/>
  <c r="M89" i="14" s="1"/>
  <c r="I89" i="14"/>
  <c r="K89" i="14"/>
  <c r="O89" i="14"/>
  <c r="Q89" i="14"/>
  <c r="V89" i="14"/>
  <c r="G91" i="14"/>
  <c r="M91" i="14" s="1"/>
  <c r="I91" i="14"/>
  <c r="K91" i="14"/>
  <c r="O91" i="14"/>
  <c r="Q91" i="14"/>
  <c r="V91" i="14"/>
  <c r="G97" i="14"/>
  <c r="M97" i="14" s="1"/>
  <c r="I97" i="14"/>
  <c r="K97" i="14"/>
  <c r="O97" i="14"/>
  <c r="Q97" i="14"/>
  <c r="V97" i="14"/>
  <c r="G101" i="14"/>
  <c r="M101" i="14" s="1"/>
  <c r="I101" i="14"/>
  <c r="K101" i="14"/>
  <c r="O101" i="14"/>
  <c r="Q101" i="14"/>
  <c r="V101" i="14"/>
  <c r="G104" i="14"/>
  <c r="M104" i="14" s="1"/>
  <c r="I104" i="14"/>
  <c r="K104" i="14"/>
  <c r="O104" i="14"/>
  <c r="Q104" i="14"/>
  <c r="V104" i="14"/>
  <c r="G107" i="14"/>
  <c r="M107" i="14" s="1"/>
  <c r="I107" i="14"/>
  <c r="K107" i="14"/>
  <c r="O107" i="14"/>
  <c r="Q107" i="14"/>
  <c r="V107" i="14"/>
  <c r="G110" i="14"/>
  <c r="M110" i="14" s="1"/>
  <c r="I110" i="14"/>
  <c r="K110" i="14"/>
  <c r="O110" i="14"/>
  <c r="Q110" i="14"/>
  <c r="V110" i="14"/>
  <c r="G112" i="14"/>
  <c r="M112" i="14" s="1"/>
  <c r="I112" i="14"/>
  <c r="K112" i="14"/>
  <c r="O112" i="14"/>
  <c r="Q112" i="14"/>
  <c r="V112" i="14"/>
  <c r="G116" i="14"/>
  <c r="M116" i="14" s="1"/>
  <c r="I116" i="14"/>
  <c r="K116" i="14"/>
  <c r="O116" i="14"/>
  <c r="Q116" i="14"/>
  <c r="V116" i="14"/>
  <c r="G120" i="14"/>
  <c r="M120" i="14" s="1"/>
  <c r="I120" i="14"/>
  <c r="K120" i="14"/>
  <c r="O120" i="14"/>
  <c r="Q120" i="14"/>
  <c r="V120" i="14"/>
  <c r="G124" i="14"/>
  <c r="M124" i="14" s="1"/>
  <c r="I124" i="14"/>
  <c r="K124" i="14"/>
  <c r="O124" i="14"/>
  <c r="Q124" i="14"/>
  <c r="V124" i="14"/>
  <c r="G128" i="14"/>
  <c r="M128" i="14" s="1"/>
  <c r="I128" i="14"/>
  <c r="K128" i="14"/>
  <c r="O128" i="14"/>
  <c r="Q128" i="14"/>
  <c r="V128" i="14"/>
  <c r="G131" i="14"/>
  <c r="M131" i="14" s="1"/>
  <c r="I131" i="14"/>
  <c r="K131" i="14"/>
  <c r="O131" i="14"/>
  <c r="Q131" i="14"/>
  <c r="V131" i="14"/>
  <c r="G135" i="14"/>
  <c r="M135" i="14" s="1"/>
  <c r="I135" i="14"/>
  <c r="K135" i="14"/>
  <c r="O135" i="14"/>
  <c r="Q135" i="14"/>
  <c r="V135" i="14"/>
  <c r="G139" i="14"/>
  <c r="M139" i="14" s="1"/>
  <c r="I139" i="14"/>
  <c r="K139" i="14"/>
  <c r="O139" i="14"/>
  <c r="Q139" i="14"/>
  <c r="V139" i="14"/>
  <c r="G144" i="14"/>
  <c r="M144" i="14" s="1"/>
  <c r="I144" i="14"/>
  <c r="K144" i="14"/>
  <c r="O144" i="14"/>
  <c r="Q144" i="14"/>
  <c r="V144" i="14"/>
  <c r="G148" i="14"/>
  <c r="M148" i="14" s="1"/>
  <c r="I148" i="14"/>
  <c r="K148" i="14"/>
  <c r="O148" i="14"/>
  <c r="Q148" i="14"/>
  <c r="V148" i="14"/>
  <c r="G153" i="14"/>
  <c r="M153" i="14" s="1"/>
  <c r="I153" i="14"/>
  <c r="K153" i="14"/>
  <c r="O153" i="14"/>
  <c r="Q153" i="14"/>
  <c r="V153" i="14"/>
  <c r="G157" i="14"/>
  <c r="M157" i="14" s="1"/>
  <c r="I157" i="14"/>
  <c r="K157" i="14"/>
  <c r="O157" i="14"/>
  <c r="Q157" i="14"/>
  <c r="V157" i="14"/>
  <c r="G162" i="14"/>
  <c r="M162" i="14" s="1"/>
  <c r="I162" i="14"/>
  <c r="K162" i="14"/>
  <c r="O162" i="14"/>
  <c r="Q162" i="14"/>
  <c r="V162" i="14"/>
  <c r="G166" i="14"/>
  <c r="M166" i="14" s="1"/>
  <c r="I166" i="14"/>
  <c r="K166" i="14"/>
  <c r="O166" i="14"/>
  <c r="Q166" i="14"/>
  <c r="V166" i="14"/>
  <c r="G171" i="14"/>
  <c r="M171" i="14" s="1"/>
  <c r="I171" i="14"/>
  <c r="K171" i="14"/>
  <c r="O171" i="14"/>
  <c r="Q171" i="14"/>
  <c r="V171" i="14"/>
  <c r="G174" i="14"/>
  <c r="I174" i="14"/>
  <c r="K174" i="14"/>
  <c r="O174" i="14"/>
  <c r="Q174" i="14"/>
  <c r="V174" i="14"/>
  <c r="G177" i="14"/>
  <c r="M177" i="14" s="1"/>
  <c r="I177" i="14"/>
  <c r="K177" i="14"/>
  <c r="O177" i="14"/>
  <c r="Q177" i="14"/>
  <c r="V177" i="14"/>
  <c r="G180" i="14"/>
  <c r="M180" i="14" s="1"/>
  <c r="I180" i="14"/>
  <c r="K180" i="14"/>
  <c r="O180" i="14"/>
  <c r="Q180" i="14"/>
  <c r="V180" i="14"/>
  <c r="G184" i="14"/>
  <c r="M184" i="14" s="1"/>
  <c r="I184" i="14"/>
  <c r="I183" i="14" s="1"/>
  <c r="K184" i="14"/>
  <c r="O184" i="14"/>
  <c r="Q184" i="14"/>
  <c r="V184" i="14"/>
  <c r="G188" i="14"/>
  <c r="M188" i="14" s="1"/>
  <c r="I188" i="14"/>
  <c r="K188" i="14"/>
  <c r="O188" i="14"/>
  <c r="Q188" i="14"/>
  <c r="V188" i="14"/>
  <c r="G192" i="14"/>
  <c r="I192" i="14"/>
  <c r="K192" i="14"/>
  <c r="O192" i="14"/>
  <c r="Q192" i="14"/>
  <c r="V192" i="14"/>
  <c r="G195" i="14"/>
  <c r="M195" i="14" s="1"/>
  <c r="I195" i="14"/>
  <c r="K195" i="14"/>
  <c r="O195" i="14"/>
  <c r="Q195" i="14"/>
  <c r="V195" i="14"/>
  <c r="G199" i="14"/>
  <c r="M199" i="14" s="1"/>
  <c r="I199" i="14"/>
  <c r="K199" i="14"/>
  <c r="O199" i="14"/>
  <c r="Q199" i="14"/>
  <c r="V199" i="14"/>
  <c r="G209" i="14"/>
  <c r="M209" i="14" s="1"/>
  <c r="I209" i="14"/>
  <c r="K209" i="14"/>
  <c r="O209" i="14"/>
  <c r="Q209" i="14"/>
  <c r="V209" i="14"/>
  <c r="G213" i="14"/>
  <c r="I213" i="14"/>
  <c r="K213" i="14"/>
  <c r="O213" i="14"/>
  <c r="Q213" i="14"/>
  <c r="Q212" i="14" s="1"/>
  <c r="V213" i="14"/>
  <c r="V212" i="14" s="1"/>
  <c r="G216" i="14"/>
  <c r="M216" i="14" s="1"/>
  <c r="I216" i="14"/>
  <c r="K216" i="14"/>
  <c r="O216" i="14"/>
  <c r="Q216" i="14"/>
  <c r="V216" i="14"/>
  <c r="G221" i="14"/>
  <c r="M221" i="14" s="1"/>
  <c r="I221" i="14"/>
  <c r="K221" i="14"/>
  <c r="O221" i="14"/>
  <c r="Q221" i="14"/>
  <c r="V221" i="14"/>
  <c r="G226" i="14"/>
  <c r="M226" i="14" s="1"/>
  <c r="I226" i="14"/>
  <c r="K226" i="14"/>
  <c r="O226" i="14"/>
  <c r="O220" i="14" s="1"/>
  <c r="Q226" i="14"/>
  <c r="V226" i="14"/>
  <c r="G229" i="14"/>
  <c r="I229" i="14"/>
  <c r="K229" i="14"/>
  <c r="O229" i="14"/>
  <c r="Q229" i="14"/>
  <c r="V229" i="14"/>
  <c r="G233" i="14"/>
  <c r="M233" i="14" s="1"/>
  <c r="I233" i="14"/>
  <c r="I232" i="14" s="1"/>
  <c r="K233" i="14"/>
  <c r="O233" i="14"/>
  <c r="O232" i="14" s="1"/>
  <c r="Q233" i="14"/>
  <c r="Q232" i="14" s="1"/>
  <c r="V233" i="14"/>
  <c r="V232" i="14" s="1"/>
  <c r="G236" i="14"/>
  <c r="M236" i="14" s="1"/>
  <c r="I236" i="14"/>
  <c r="K236" i="14"/>
  <c r="O236" i="14"/>
  <c r="Q236" i="14"/>
  <c r="V236" i="14"/>
  <c r="G248" i="14"/>
  <c r="I248" i="14"/>
  <c r="K248" i="14"/>
  <c r="M248" i="14"/>
  <c r="O248" i="14"/>
  <c r="Q248" i="14"/>
  <c r="V248" i="14"/>
  <c r="G251" i="14"/>
  <c r="M251" i="14" s="1"/>
  <c r="I251" i="14"/>
  <c r="K251" i="14"/>
  <c r="O251" i="14"/>
  <c r="Q251" i="14"/>
  <c r="V251" i="14"/>
  <c r="G255" i="14"/>
  <c r="M255" i="14" s="1"/>
  <c r="I255" i="14"/>
  <c r="K255" i="14"/>
  <c r="O255" i="14"/>
  <c r="Q255" i="14"/>
  <c r="V255" i="14"/>
  <c r="G258" i="14"/>
  <c r="M258" i="14" s="1"/>
  <c r="I258" i="14"/>
  <c r="K258" i="14"/>
  <c r="O258" i="14"/>
  <c r="Q258" i="14"/>
  <c r="V258" i="14"/>
  <c r="G261" i="14"/>
  <c r="M261" i="14" s="1"/>
  <c r="I261" i="14"/>
  <c r="K261" i="14"/>
  <c r="O261" i="14"/>
  <c r="Q261" i="14"/>
  <c r="V261" i="14"/>
  <c r="G265" i="14"/>
  <c r="M265" i="14" s="1"/>
  <c r="I265" i="14"/>
  <c r="K265" i="14"/>
  <c r="O265" i="14"/>
  <c r="Q265" i="14"/>
  <c r="V265" i="14"/>
  <c r="G270" i="14"/>
  <c r="M270" i="14" s="1"/>
  <c r="I270" i="14"/>
  <c r="K270" i="14"/>
  <c r="O270" i="14"/>
  <c r="Q270" i="14"/>
  <c r="V270" i="14"/>
  <c r="G274" i="14"/>
  <c r="M274" i="14" s="1"/>
  <c r="I274" i="14"/>
  <c r="K274" i="14"/>
  <c r="O274" i="14"/>
  <c r="Q274" i="14"/>
  <c r="V274" i="14"/>
  <c r="G277" i="14"/>
  <c r="M277" i="14" s="1"/>
  <c r="M276" i="14" s="1"/>
  <c r="I277" i="14"/>
  <c r="I276" i="14" s="1"/>
  <c r="K277" i="14"/>
  <c r="K276" i="14" s="1"/>
  <c r="O277" i="14"/>
  <c r="O276" i="14" s="1"/>
  <c r="Q277" i="14"/>
  <c r="Q276" i="14" s="1"/>
  <c r="V277" i="14"/>
  <c r="V276" i="14" s="1"/>
  <c r="V281" i="14"/>
  <c r="G282" i="14"/>
  <c r="I282" i="14"/>
  <c r="K282" i="14"/>
  <c r="O282" i="14"/>
  <c r="Q282" i="14"/>
  <c r="V282" i="14"/>
  <c r="G288" i="14"/>
  <c r="M288" i="14" s="1"/>
  <c r="I288" i="14"/>
  <c r="K288" i="14"/>
  <c r="O288" i="14"/>
  <c r="Q288" i="14"/>
  <c r="V288" i="14"/>
  <c r="G291" i="14"/>
  <c r="I291" i="14"/>
  <c r="K291" i="14"/>
  <c r="M291" i="14"/>
  <c r="O291" i="14"/>
  <c r="Q291" i="14"/>
  <c r="V291" i="14"/>
  <c r="G294" i="14"/>
  <c r="M294" i="14" s="1"/>
  <c r="I294" i="14"/>
  <c r="K294" i="14"/>
  <c r="O294" i="14"/>
  <c r="Q294" i="14"/>
  <c r="V294" i="14"/>
  <c r="G300" i="14"/>
  <c r="M300" i="14" s="1"/>
  <c r="I300" i="14"/>
  <c r="K300" i="14"/>
  <c r="O300" i="14"/>
  <c r="O299" i="14" s="1"/>
  <c r="Q300" i="14"/>
  <c r="V300" i="14"/>
  <c r="G312" i="14"/>
  <c r="M312" i="14" s="1"/>
  <c r="I312" i="14"/>
  <c r="K312" i="14"/>
  <c r="O312" i="14"/>
  <c r="Q312" i="14"/>
  <c r="V312" i="14"/>
  <c r="G323" i="14"/>
  <c r="M323" i="14" s="1"/>
  <c r="I323" i="14"/>
  <c r="K323" i="14"/>
  <c r="O323" i="14"/>
  <c r="Q323" i="14"/>
  <c r="V323" i="14"/>
  <c r="G333" i="14"/>
  <c r="M333" i="14" s="1"/>
  <c r="I333" i="14"/>
  <c r="K333" i="14"/>
  <c r="O333" i="14"/>
  <c r="Q333" i="14"/>
  <c r="V333" i="14"/>
  <c r="G341" i="14"/>
  <c r="M341" i="14" s="1"/>
  <c r="I341" i="14"/>
  <c r="K341" i="14"/>
  <c r="O341" i="14"/>
  <c r="Q341" i="14"/>
  <c r="V341" i="14"/>
  <c r="AE347" i="14"/>
  <c r="F47" i="1" s="1"/>
  <c r="BA285" i="13"/>
  <c r="BA275" i="13"/>
  <c r="BA273" i="13"/>
  <c r="BA266" i="13"/>
  <c r="BA263" i="13"/>
  <c r="BA261" i="13"/>
  <c r="BA254" i="13"/>
  <c r="BA245" i="13"/>
  <c r="BA143" i="13"/>
  <c r="BA28" i="13"/>
  <c r="BA18" i="13"/>
  <c r="BA14" i="13"/>
  <c r="G9" i="13"/>
  <c r="M9" i="13" s="1"/>
  <c r="I9" i="13"/>
  <c r="K9" i="13"/>
  <c r="O9" i="13"/>
  <c r="Q9" i="13"/>
  <c r="V9" i="13"/>
  <c r="G13" i="13"/>
  <c r="M13" i="13" s="1"/>
  <c r="I13" i="13"/>
  <c r="K13" i="13"/>
  <c r="O13" i="13"/>
  <c r="Q13" i="13"/>
  <c r="V13" i="13"/>
  <c r="G17" i="13"/>
  <c r="M17" i="13" s="1"/>
  <c r="I17" i="13"/>
  <c r="K17" i="13"/>
  <c r="O17" i="13"/>
  <c r="Q17" i="13"/>
  <c r="V17" i="13"/>
  <c r="G23" i="13"/>
  <c r="M23" i="13" s="1"/>
  <c r="I23" i="13"/>
  <c r="K23" i="13"/>
  <c r="O23" i="13"/>
  <c r="Q23" i="13"/>
  <c r="V23" i="13"/>
  <c r="G27" i="13"/>
  <c r="M27" i="13" s="1"/>
  <c r="I27" i="13"/>
  <c r="K27" i="13"/>
  <c r="O27" i="13"/>
  <c r="Q27" i="13"/>
  <c r="V27" i="13"/>
  <c r="G32" i="13"/>
  <c r="M32" i="13" s="1"/>
  <c r="I32" i="13"/>
  <c r="K32" i="13"/>
  <c r="O32" i="13"/>
  <c r="Q32" i="13"/>
  <c r="V32" i="13"/>
  <c r="G35" i="13"/>
  <c r="M35" i="13" s="1"/>
  <c r="I35" i="13"/>
  <c r="K35" i="13"/>
  <c r="O35" i="13"/>
  <c r="Q35" i="13"/>
  <c r="V35" i="13"/>
  <c r="G39" i="13"/>
  <c r="M39" i="13" s="1"/>
  <c r="I39" i="13"/>
  <c r="K39" i="13"/>
  <c r="O39" i="13"/>
  <c r="Q39" i="13"/>
  <c r="V39" i="13"/>
  <c r="G45" i="13"/>
  <c r="M45" i="13" s="1"/>
  <c r="I45" i="13"/>
  <c r="K45" i="13"/>
  <c r="O45" i="13"/>
  <c r="Q45" i="13"/>
  <c r="V45" i="13"/>
  <c r="G50" i="13"/>
  <c r="M50" i="13" s="1"/>
  <c r="I50" i="13"/>
  <c r="K50" i="13"/>
  <c r="O50" i="13"/>
  <c r="Q50" i="13"/>
  <c r="V50" i="13"/>
  <c r="G57" i="13"/>
  <c r="M57" i="13" s="1"/>
  <c r="I57" i="13"/>
  <c r="K57" i="13"/>
  <c r="O57" i="13"/>
  <c r="Q57" i="13"/>
  <c r="V57" i="13"/>
  <c r="G60" i="13"/>
  <c r="M60" i="13" s="1"/>
  <c r="I60" i="13"/>
  <c r="K60" i="13"/>
  <c r="O60" i="13"/>
  <c r="Q60" i="13"/>
  <c r="V60" i="13"/>
  <c r="G63" i="13"/>
  <c r="M63" i="13" s="1"/>
  <c r="I63" i="13"/>
  <c r="K63" i="13"/>
  <c r="O63" i="13"/>
  <c r="Q63" i="13"/>
  <c r="V63" i="13"/>
  <c r="G67" i="13"/>
  <c r="M67" i="13" s="1"/>
  <c r="I67" i="13"/>
  <c r="K67" i="13"/>
  <c r="O67" i="13"/>
  <c r="Q67" i="13"/>
  <c r="V67" i="13"/>
  <c r="G74" i="13"/>
  <c r="M74" i="13" s="1"/>
  <c r="M73" i="13" s="1"/>
  <c r="I74" i="13"/>
  <c r="I73" i="13" s="1"/>
  <c r="K74" i="13"/>
  <c r="K73" i="13" s="1"/>
  <c r="O74" i="13"/>
  <c r="O73" i="13" s="1"/>
  <c r="Q74" i="13"/>
  <c r="Q73" i="13" s="1"/>
  <c r="V74" i="13"/>
  <c r="V73" i="13" s="1"/>
  <c r="G81" i="13"/>
  <c r="G80" i="13" s="1"/>
  <c r="I81" i="13"/>
  <c r="I80" i="13" s="1"/>
  <c r="K81" i="13"/>
  <c r="K80" i="13" s="1"/>
  <c r="O81" i="13"/>
  <c r="O80" i="13" s="1"/>
  <c r="Q81" i="13"/>
  <c r="Q80" i="13" s="1"/>
  <c r="V81" i="13"/>
  <c r="V80" i="13" s="1"/>
  <c r="G93" i="13"/>
  <c r="I93" i="13"/>
  <c r="K93" i="13"/>
  <c r="O93" i="13"/>
  <c r="Q93" i="13"/>
  <c r="V93" i="13"/>
  <c r="G99" i="13"/>
  <c r="M99" i="13" s="1"/>
  <c r="I99" i="13"/>
  <c r="K99" i="13"/>
  <c r="O99" i="13"/>
  <c r="Q99" i="13"/>
  <c r="V99" i="13"/>
  <c r="G109" i="13"/>
  <c r="M109" i="13" s="1"/>
  <c r="I109" i="13"/>
  <c r="K109" i="13"/>
  <c r="O109" i="13"/>
  <c r="Q109" i="13"/>
  <c r="V109" i="13"/>
  <c r="G115" i="13"/>
  <c r="I115" i="13"/>
  <c r="K115" i="13"/>
  <c r="O115" i="13"/>
  <c r="Q115" i="13"/>
  <c r="V115" i="13"/>
  <c r="G118" i="13"/>
  <c r="M118" i="13" s="1"/>
  <c r="I118" i="13"/>
  <c r="K118" i="13"/>
  <c r="O118" i="13"/>
  <c r="Q118" i="13"/>
  <c r="V118" i="13"/>
  <c r="G121" i="13"/>
  <c r="M121" i="13" s="1"/>
  <c r="I121" i="13"/>
  <c r="K121" i="13"/>
  <c r="O121" i="13"/>
  <c r="Q121" i="13"/>
  <c r="V121" i="13"/>
  <c r="G124" i="13"/>
  <c r="M124" i="13" s="1"/>
  <c r="I124" i="13"/>
  <c r="K124" i="13"/>
  <c r="O124" i="13"/>
  <c r="Q124" i="13"/>
  <c r="V124" i="13"/>
  <c r="G128" i="13"/>
  <c r="M128" i="13" s="1"/>
  <c r="I128" i="13"/>
  <c r="K128" i="13"/>
  <c r="O128" i="13"/>
  <c r="Q128" i="13"/>
  <c r="V128" i="13"/>
  <c r="G133" i="13"/>
  <c r="M133" i="13" s="1"/>
  <c r="I133" i="13"/>
  <c r="K133" i="13"/>
  <c r="O133" i="13"/>
  <c r="Q133" i="13"/>
  <c r="V133" i="13"/>
  <c r="G137" i="13"/>
  <c r="M137" i="13" s="1"/>
  <c r="I137" i="13"/>
  <c r="K137" i="13"/>
  <c r="O137" i="13"/>
  <c r="Q137" i="13"/>
  <c r="V137" i="13"/>
  <c r="G142" i="13"/>
  <c r="M142" i="13" s="1"/>
  <c r="I142" i="13"/>
  <c r="K142" i="13"/>
  <c r="O142" i="13"/>
  <c r="Q142" i="13"/>
  <c r="V142" i="13"/>
  <c r="G146" i="13"/>
  <c r="M146" i="13" s="1"/>
  <c r="I146" i="13"/>
  <c r="K146" i="13"/>
  <c r="O146" i="13"/>
  <c r="Q146" i="13"/>
  <c r="V146" i="13"/>
  <c r="G150" i="13"/>
  <c r="M150" i="13" s="1"/>
  <c r="I150" i="13"/>
  <c r="K150" i="13"/>
  <c r="O150" i="13"/>
  <c r="Q150" i="13"/>
  <c r="V150" i="13"/>
  <c r="G154" i="13"/>
  <c r="M154" i="13" s="1"/>
  <c r="I154" i="13"/>
  <c r="K154" i="13"/>
  <c r="O154" i="13"/>
  <c r="Q154" i="13"/>
  <c r="V154" i="13"/>
  <c r="G158" i="13"/>
  <c r="M158" i="13" s="1"/>
  <c r="I158" i="13"/>
  <c r="K158" i="13"/>
  <c r="O158" i="13"/>
  <c r="Q158" i="13"/>
  <c r="V158" i="13"/>
  <c r="G161" i="13"/>
  <c r="M161" i="13" s="1"/>
  <c r="I161" i="13"/>
  <c r="K161" i="13"/>
  <c r="O161" i="13"/>
  <c r="Q161" i="13"/>
  <c r="V161" i="13"/>
  <c r="G164" i="13"/>
  <c r="M164" i="13" s="1"/>
  <c r="I164" i="13"/>
  <c r="K164" i="13"/>
  <c r="O164" i="13"/>
  <c r="Q164" i="13"/>
  <c r="V164" i="13"/>
  <c r="G167" i="13"/>
  <c r="M167" i="13" s="1"/>
  <c r="I167" i="13"/>
  <c r="K167" i="13"/>
  <c r="O167" i="13"/>
  <c r="Q167" i="13"/>
  <c r="V167" i="13"/>
  <c r="G172" i="13"/>
  <c r="M172" i="13" s="1"/>
  <c r="I172" i="13"/>
  <c r="K172" i="13"/>
  <c r="O172" i="13"/>
  <c r="Q172" i="13"/>
  <c r="V172" i="13"/>
  <c r="G175" i="13"/>
  <c r="M175" i="13" s="1"/>
  <c r="I175" i="13"/>
  <c r="K175" i="13"/>
  <c r="O175" i="13"/>
  <c r="Q175" i="13"/>
  <c r="V175" i="13"/>
  <c r="G178" i="13"/>
  <c r="M178" i="13" s="1"/>
  <c r="I178" i="13"/>
  <c r="K178" i="13"/>
  <c r="O178" i="13"/>
  <c r="Q178" i="13"/>
  <c r="V178" i="13"/>
  <c r="G181" i="13"/>
  <c r="M181" i="13" s="1"/>
  <c r="I181" i="13"/>
  <c r="K181" i="13"/>
  <c r="O181" i="13"/>
  <c r="Q181" i="13"/>
  <c r="V181" i="13"/>
  <c r="G186" i="13"/>
  <c r="M186" i="13" s="1"/>
  <c r="I186" i="13"/>
  <c r="K186" i="13"/>
  <c r="O186" i="13"/>
  <c r="Q186" i="13"/>
  <c r="V186" i="13"/>
  <c r="G190" i="13"/>
  <c r="M190" i="13" s="1"/>
  <c r="I190" i="13"/>
  <c r="K190" i="13"/>
  <c r="O190" i="13"/>
  <c r="Q190" i="13"/>
  <c r="V190" i="13"/>
  <c r="G198" i="13"/>
  <c r="M198" i="13" s="1"/>
  <c r="I198" i="13"/>
  <c r="K198" i="13"/>
  <c r="O198" i="13"/>
  <c r="Q198" i="13"/>
  <c r="V198" i="13"/>
  <c r="G202" i="13"/>
  <c r="M202" i="13" s="1"/>
  <c r="I202" i="13"/>
  <c r="K202" i="13"/>
  <c r="O202" i="13"/>
  <c r="Q202" i="13"/>
  <c r="V202" i="13"/>
  <c r="G205" i="13"/>
  <c r="G204" i="13" s="1"/>
  <c r="I205" i="13"/>
  <c r="I204" i="13" s="1"/>
  <c r="K205" i="13"/>
  <c r="K204" i="13" s="1"/>
  <c r="O205" i="13"/>
  <c r="O204" i="13" s="1"/>
  <c r="Q205" i="13"/>
  <c r="Q204" i="13" s="1"/>
  <c r="V205" i="13"/>
  <c r="V204" i="13" s="1"/>
  <c r="G207" i="13"/>
  <c r="M207" i="13" s="1"/>
  <c r="I207" i="13"/>
  <c r="K207" i="13"/>
  <c r="O207" i="13"/>
  <c r="Q207" i="13"/>
  <c r="V207" i="13"/>
  <c r="G218" i="13"/>
  <c r="M218" i="13" s="1"/>
  <c r="I218" i="13"/>
  <c r="K218" i="13"/>
  <c r="O218" i="13"/>
  <c r="Q218" i="13"/>
  <c r="V218" i="13"/>
  <c r="G225" i="13"/>
  <c r="M225" i="13" s="1"/>
  <c r="I225" i="13"/>
  <c r="K225" i="13"/>
  <c r="O225" i="13"/>
  <c r="Q225" i="13"/>
  <c r="V225" i="13"/>
  <c r="G234" i="13"/>
  <c r="M234" i="13" s="1"/>
  <c r="I234" i="13"/>
  <c r="K234" i="13"/>
  <c r="O234" i="13"/>
  <c r="Q234" i="13"/>
  <c r="V234" i="13"/>
  <c r="G243" i="13"/>
  <c r="M243" i="13" s="1"/>
  <c r="I243" i="13"/>
  <c r="K243" i="13"/>
  <c r="O243" i="13"/>
  <c r="Q243" i="13"/>
  <c r="V243" i="13"/>
  <c r="G250" i="13"/>
  <c r="M250" i="13" s="1"/>
  <c r="I250" i="13"/>
  <c r="K250" i="13"/>
  <c r="O250" i="13"/>
  <c r="Q250" i="13"/>
  <c r="V250" i="13"/>
  <c r="G259" i="13"/>
  <c r="M259" i="13" s="1"/>
  <c r="I259" i="13"/>
  <c r="K259" i="13"/>
  <c r="O259" i="13"/>
  <c r="Q259" i="13"/>
  <c r="V259" i="13"/>
  <c r="G272" i="13"/>
  <c r="M272" i="13" s="1"/>
  <c r="I272" i="13"/>
  <c r="K272" i="13"/>
  <c r="O272" i="13"/>
  <c r="Q272" i="13"/>
  <c r="V272" i="13"/>
  <c r="G282" i="13"/>
  <c r="M282" i="13" s="1"/>
  <c r="I282" i="13"/>
  <c r="K282" i="13"/>
  <c r="O282" i="13"/>
  <c r="Q282" i="13"/>
  <c r="V282" i="13"/>
  <c r="G291" i="13"/>
  <c r="M291" i="13" s="1"/>
  <c r="I291" i="13"/>
  <c r="K291" i="13"/>
  <c r="O291" i="13"/>
  <c r="Q291" i="13"/>
  <c r="V291" i="13"/>
  <c r="G297" i="13"/>
  <c r="M297" i="13" s="1"/>
  <c r="I297" i="13"/>
  <c r="K297" i="13"/>
  <c r="O297" i="13"/>
  <c r="Q297" i="13"/>
  <c r="V297" i="13"/>
  <c r="G301" i="13"/>
  <c r="M301" i="13" s="1"/>
  <c r="I301" i="13"/>
  <c r="K301" i="13"/>
  <c r="O301" i="13"/>
  <c r="Q301" i="13"/>
  <c r="V301" i="13"/>
  <c r="G306" i="13"/>
  <c r="M306" i="13" s="1"/>
  <c r="I306" i="13"/>
  <c r="K306" i="13"/>
  <c r="O306" i="13"/>
  <c r="Q306" i="13"/>
  <c r="V306" i="13"/>
  <c r="G311" i="13"/>
  <c r="M311" i="13" s="1"/>
  <c r="I311" i="13"/>
  <c r="K311" i="13"/>
  <c r="O311" i="13"/>
  <c r="Q311" i="13"/>
  <c r="V311" i="13"/>
  <c r="G317" i="13"/>
  <c r="I317" i="13"/>
  <c r="K317" i="13"/>
  <c r="O317" i="13"/>
  <c r="Q317" i="13"/>
  <c r="V317" i="13"/>
  <c r="G321" i="13"/>
  <c r="M321" i="13" s="1"/>
  <c r="I321" i="13"/>
  <c r="K321" i="13"/>
  <c r="O321" i="13"/>
  <c r="Q321" i="13"/>
  <c r="V321" i="13"/>
  <c r="AE326" i="13"/>
  <c r="F45" i="1" s="1"/>
  <c r="BA40" i="12"/>
  <c r="BA37" i="12"/>
  <c r="BA32" i="12"/>
  <c r="BA29" i="12"/>
  <c r="BA26" i="12"/>
  <c r="BA23" i="12"/>
  <c r="BA20" i="12"/>
  <c r="BA16" i="12"/>
  <c r="G9" i="12"/>
  <c r="M9" i="12" s="1"/>
  <c r="I9" i="12"/>
  <c r="K9" i="12"/>
  <c r="O9" i="12"/>
  <c r="Q9" i="12"/>
  <c r="Q8" i="12" s="1"/>
  <c r="V9" i="12"/>
  <c r="V8" i="12" s="1"/>
  <c r="G12" i="12"/>
  <c r="M12" i="12" s="1"/>
  <c r="I12" i="12"/>
  <c r="K12" i="12"/>
  <c r="O12" i="12"/>
  <c r="Q12" i="12"/>
  <c r="V12" i="12"/>
  <c r="G18" i="12"/>
  <c r="M18" i="12" s="1"/>
  <c r="I18" i="12"/>
  <c r="K18" i="12"/>
  <c r="O18" i="12"/>
  <c r="Q18" i="12"/>
  <c r="V18" i="12"/>
  <c r="G21" i="12"/>
  <c r="M21" i="12" s="1"/>
  <c r="I21" i="12"/>
  <c r="K21" i="12"/>
  <c r="O21" i="12"/>
  <c r="Q21" i="12"/>
  <c r="V21" i="12"/>
  <c r="G24" i="12"/>
  <c r="M24" i="12" s="1"/>
  <c r="I24" i="12"/>
  <c r="K24" i="12"/>
  <c r="O24" i="12"/>
  <c r="Q24" i="12"/>
  <c r="V24" i="12"/>
  <c r="G27" i="12"/>
  <c r="M27" i="12" s="1"/>
  <c r="I27" i="12"/>
  <c r="K27" i="12"/>
  <c r="O27" i="12"/>
  <c r="Q27" i="12"/>
  <c r="V27" i="12"/>
  <c r="G30" i="12"/>
  <c r="M30" i="12" s="1"/>
  <c r="I30" i="12"/>
  <c r="K30" i="12"/>
  <c r="O30" i="12"/>
  <c r="Q30" i="12"/>
  <c r="V30" i="12"/>
  <c r="G33" i="12"/>
  <c r="M33" i="12" s="1"/>
  <c r="I33" i="12"/>
  <c r="K33" i="12"/>
  <c r="O33" i="12"/>
  <c r="Q33" i="12"/>
  <c r="V33" i="12"/>
  <c r="G35" i="12"/>
  <c r="M35" i="12" s="1"/>
  <c r="I35" i="12"/>
  <c r="K35" i="12"/>
  <c r="O35" i="12"/>
  <c r="Q35" i="12"/>
  <c r="V35" i="12"/>
  <c r="G38" i="12"/>
  <c r="M38" i="12" s="1"/>
  <c r="I38" i="12"/>
  <c r="K38" i="12"/>
  <c r="O38" i="12"/>
  <c r="Q38" i="12"/>
  <c r="V38" i="12"/>
  <c r="AE42" i="12"/>
  <c r="F41" i="1" s="1"/>
  <c r="H56" i="1"/>
  <c r="J28" i="1"/>
  <c r="J26" i="1"/>
  <c r="G38" i="1"/>
  <c r="F38" i="1"/>
  <c r="J23" i="1"/>
  <c r="J24" i="1"/>
  <c r="J25" i="1"/>
  <c r="E24" i="1"/>
  <c r="E26" i="1"/>
  <c r="K151" i="19" l="1"/>
  <c r="K178" i="19"/>
  <c r="O167" i="19"/>
  <c r="Q167" i="19"/>
  <c r="K137" i="19"/>
  <c r="I178" i="19"/>
  <c r="Q151" i="19"/>
  <c r="V137" i="19"/>
  <c r="Q178" i="19"/>
  <c r="I160" i="19"/>
  <c r="O151" i="19"/>
  <c r="O160" i="19"/>
  <c r="I8" i="17"/>
  <c r="O178" i="19"/>
  <c r="V167" i="19"/>
  <c r="K160" i="19"/>
  <c r="V151" i="19"/>
  <c r="V8" i="18"/>
  <c r="G178" i="19"/>
  <c r="K167" i="19"/>
  <c r="Q137" i="19"/>
  <c r="O8" i="19"/>
  <c r="G232" i="14"/>
  <c r="Q220" i="14"/>
  <c r="K212" i="14"/>
  <c r="Q8" i="18"/>
  <c r="O8" i="18"/>
  <c r="I151" i="19"/>
  <c r="I8" i="19"/>
  <c r="O137" i="19"/>
  <c r="I212" i="14"/>
  <c r="K8" i="18"/>
  <c r="I137" i="19"/>
  <c r="V95" i="19"/>
  <c r="K8" i="17"/>
  <c r="I8" i="18"/>
  <c r="Q95" i="19"/>
  <c r="V8" i="19"/>
  <c r="I220" i="14"/>
  <c r="V170" i="14"/>
  <c r="O95" i="19"/>
  <c r="V299" i="14"/>
  <c r="I281" i="14"/>
  <c r="Q170" i="14"/>
  <c r="K95" i="19"/>
  <c r="V8" i="17"/>
  <c r="I95" i="19"/>
  <c r="Q8" i="19"/>
  <c r="Q8" i="17"/>
  <c r="V160" i="19"/>
  <c r="O8" i="12"/>
  <c r="K170" i="14"/>
  <c r="O212" i="14"/>
  <c r="I170" i="14"/>
  <c r="O8" i="17"/>
  <c r="V178" i="19"/>
  <c r="Q160" i="19"/>
  <c r="K8" i="19"/>
  <c r="G188" i="19"/>
  <c r="G183" i="19"/>
  <c r="G167" i="19"/>
  <c r="G160" i="19"/>
  <c r="G151" i="19"/>
  <c r="G137" i="19"/>
  <c r="G95" i="19"/>
  <c r="G8" i="19"/>
  <c r="F54" i="1"/>
  <c r="G8" i="18"/>
  <c r="G78" i="18" s="1"/>
  <c r="F51" i="1"/>
  <c r="F52" i="1"/>
  <c r="G281" i="14"/>
  <c r="M232" i="14"/>
  <c r="G212" i="14"/>
  <c r="O119" i="14"/>
  <c r="I8" i="14"/>
  <c r="K299" i="14"/>
  <c r="K119" i="14"/>
  <c r="V247" i="14"/>
  <c r="K232" i="14"/>
  <c r="O134" i="14"/>
  <c r="I134" i="14"/>
  <c r="I119" i="14"/>
  <c r="G170" i="14"/>
  <c r="Q119" i="14"/>
  <c r="Q247" i="14"/>
  <c r="Q281" i="14"/>
  <c r="K220" i="14"/>
  <c r="I299" i="14"/>
  <c r="O247" i="14"/>
  <c r="K247" i="14"/>
  <c r="V220" i="14"/>
  <c r="G183" i="14"/>
  <c r="V183" i="14"/>
  <c r="G119" i="14"/>
  <c r="K8" i="14"/>
  <c r="Q134" i="14"/>
  <c r="K134" i="14"/>
  <c r="V8" i="14"/>
  <c r="I247" i="14"/>
  <c r="Q299" i="14"/>
  <c r="K281" i="14"/>
  <c r="O281" i="14"/>
  <c r="G247" i="14"/>
  <c r="M213" i="14"/>
  <c r="M212" i="14" s="1"/>
  <c r="K183" i="14"/>
  <c r="Q183" i="14"/>
  <c r="O183" i="14"/>
  <c r="O170" i="14"/>
  <c r="V134" i="14"/>
  <c r="V119" i="14"/>
  <c r="Q8" i="14"/>
  <c r="O8" i="14"/>
  <c r="M119" i="14"/>
  <c r="F46" i="1"/>
  <c r="AF347" i="14"/>
  <c r="Q203" i="15"/>
  <c r="M481" i="15"/>
  <c r="M480" i="15" s="1"/>
  <c r="G483" i="15"/>
  <c r="K8" i="15"/>
  <c r="I8" i="15"/>
  <c r="AF496" i="15"/>
  <c r="Q230" i="15"/>
  <c r="O203" i="15"/>
  <c r="V230" i="15"/>
  <c r="K203" i="15"/>
  <c r="F48" i="1"/>
  <c r="K230" i="15"/>
  <c r="I203" i="15"/>
  <c r="G230" i="15"/>
  <c r="Q8" i="15"/>
  <c r="O230" i="15"/>
  <c r="I230" i="15"/>
  <c r="G8" i="15"/>
  <c r="V8" i="15"/>
  <c r="G492" i="15"/>
  <c r="O8" i="15"/>
  <c r="V203" i="15"/>
  <c r="G203" i="15"/>
  <c r="I8" i="12"/>
  <c r="M8" i="12"/>
  <c r="G8" i="12"/>
  <c r="I17" i="12"/>
  <c r="V17" i="12"/>
  <c r="O17" i="12"/>
  <c r="Q17" i="12"/>
  <c r="K8" i="12"/>
  <c r="F40" i="1"/>
  <c r="K17" i="12"/>
  <c r="AF42" i="12"/>
  <c r="V316" i="13"/>
  <c r="Q316" i="13"/>
  <c r="V38" i="13"/>
  <c r="O8" i="13"/>
  <c r="K316" i="13"/>
  <c r="V8" i="13"/>
  <c r="O56" i="13"/>
  <c r="K56" i="13"/>
  <c r="O22" i="13"/>
  <c r="V296" i="13"/>
  <c r="Q296" i="13"/>
  <c r="Q92" i="13"/>
  <c r="V92" i="13"/>
  <c r="M206" i="13"/>
  <c r="G114" i="13"/>
  <c r="O92" i="13"/>
  <c r="I92" i="13"/>
  <c r="V56" i="13"/>
  <c r="K38" i="13"/>
  <c r="I22" i="13"/>
  <c r="I316" i="13"/>
  <c r="G296" i="13"/>
  <c r="Q206" i="13"/>
  <c r="K206" i="13"/>
  <c r="K114" i="13"/>
  <c r="G316" i="13"/>
  <c r="I206" i="13"/>
  <c r="Q56" i="13"/>
  <c r="I38" i="13"/>
  <c r="G8" i="13"/>
  <c r="G326" i="13" s="1"/>
  <c r="G22" i="13"/>
  <c r="Q8" i="13"/>
  <c r="F44" i="1"/>
  <c r="G38" i="13"/>
  <c r="M38" i="13"/>
  <c r="G206" i="13"/>
  <c r="G92" i="13"/>
  <c r="AF326" i="13"/>
  <c r="O296" i="13"/>
  <c r="V206" i="13"/>
  <c r="Q114" i="13"/>
  <c r="G73" i="13"/>
  <c r="I56" i="13"/>
  <c r="V22" i="13"/>
  <c r="M8" i="13"/>
  <c r="F39" i="1"/>
  <c r="F56" i="1" s="1"/>
  <c r="K8" i="13"/>
  <c r="O316" i="13"/>
  <c r="I296" i="13"/>
  <c r="V114" i="13"/>
  <c r="Q38" i="13"/>
  <c r="I8" i="13"/>
  <c r="K296" i="13"/>
  <c r="O114" i="13"/>
  <c r="M56" i="13"/>
  <c r="Q22" i="13"/>
  <c r="O206" i="13"/>
  <c r="I114" i="13"/>
  <c r="K92" i="13"/>
  <c r="O38" i="13"/>
  <c r="K22" i="13"/>
  <c r="M160" i="19"/>
  <c r="M179" i="19"/>
  <c r="M178" i="19" s="1"/>
  <c r="M168" i="19"/>
  <c r="M167" i="19" s="1"/>
  <c r="M96" i="19"/>
  <c r="M95" i="19" s="1"/>
  <c r="M19" i="19"/>
  <c r="M8" i="19" s="1"/>
  <c r="AF192" i="19"/>
  <c r="M157" i="19"/>
  <c r="M151" i="19" s="1"/>
  <c r="M142" i="19"/>
  <c r="M137" i="19" s="1"/>
  <c r="AF78" i="18"/>
  <c r="G53" i="1" s="1"/>
  <c r="I53" i="1" s="1"/>
  <c r="M34" i="18"/>
  <c r="M8" i="18" s="1"/>
  <c r="M8" i="17"/>
  <c r="G8" i="17"/>
  <c r="G230" i="17" s="1"/>
  <c r="AF230" i="17"/>
  <c r="M476" i="15"/>
  <c r="M475" i="15" s="1"/>
  <c r="M210" i="15"/>
  <c r="M203" i="15" s="1"/>
  <c r="M8" i="15"/>
  <c r="M231" i="15"/>
  <c r="M230" i="15" s="1"/>
  <c r="M134" i="14"/>
  <c r="M8" i="14"/>
  <c r="M247" i="14"/>
  <c r="M299" i="14"/>
  <c r="G299" i="14"/>
  <c r="M282" i="14"/>
  <c r="M281" i="14" s="1"/>
  <c r="G276" i="14"/>
  <c r="M229" i="14"/>
  <c r="M220" i="14" s="1"/>
  <c r="G220" i="14"/>
  <c r="M174" i="14"/>
  <c r="M170" i="14" s="1"/>
  <c r="G134" i="14"/>
  <c r="G8" i="14"/>
  <c r="M192" i="14"/>
  <c r="M183" i="14" s="1"/>
  <c r="M296" i="13"/>
  <c r="M22" i="13"/>
  <c r="G56" i="13"/>
  <c r="M93" i="13"/>
  <c r="M92" i="13" s="1"/>
  <c r="M317" i="13"/>
  <c r="M316" i="13" s="1"/>
  <c r="M205" i="13"/>
  <c r="M204" i="13" s="1"/>
  <c r="M115" i="13"/>
  <c r="M114" i="13" s="1"/>
  <c r="M81" i="13"/>
  <c r="M80" i="13" s="1"/>
  <c r="M17" i="12"/>
  <c r="G17" i="12"/>
  <c r="G192" i="19" l="1"/>
  <c r="G55" i="1"/>
  <c r="I55" i="1" s="1"/>
  <c r="G54" i="1"/>
  <c r="I54" i="1" s="1"/>
  <c r="I18" i="1" s="1"/>
  <c r="G51" i="1"/>
  <c r="I51" i="1" s="1"/>
  <c r="G52" i="1"/>
  <c r="I52" i="1" s="1"/>
  <c r="G347" i="14"/>
  <c r="G47" i="1"/>
  <c r="I47" i="1" s="1"/>
  <c r="G46" i="1"/>
  <c r="I46" i="1" s="1"/>
  <c r="I17" i="1"/>
  <c r="G496" i="15"/>
  <c r="G49" i="1" s="1"/>
  <c r="G48" i="1" s="1"/>
  <c r="I48" i="1" s="1"/>
  <c r="G42" i="12"/>
  <c r="G41" i="1"/>
  <c r="I41" i="1" s="1"/>
  <c r="G40" i="1"/>
  <c r="I40" i="1" s="1"/>
  <c r="G45" i="1"/>
  <c r="I45" i="1" s="1"/>
  <c r="G39" i="1"/>
  <c r="G44" i="1"/>
  <c r="I44" i="1" s="1"/>
  <c r="I49" i="1" l="1"/>
  <c r="I16" i="1"/>
  <c r="I19" i="1"/>
  <c r="I56" i="1"/>
  <c r="J42" i="1" s="1"/>
  <c r="I39" i="1"/>
  <c r="G56" i="1"/>
  <c r="I21" i="1" l="1"/>
  <c r="G25" i="1" s="1"/>
  <c r="A27" i="1" s="1"/>
  <c r="A28" i="1" s="1"/>
  <c r="J52" i="1"/>
  <c r="J41" i="1"/>
  <c r="J39" i="1"/>
  <c r="J53" i="1"/>
  <c r="J48" i="1"/>
  <c r="J40" i="1"/>
  <c r="J45" i="1"/>
  <c r="J47" i="1"/>
  <c r="J49" i="1"/>
  <c r="J54" i="1"/>
  <c r="J55" i="1"/>
  <c r="J51" i="1"/>
  <c r="J46" i="1"/>
  <c r="J44" i="1"/>
  <c r="G28" i="1" l="1"/>
  <c r="G29" i="1" s="1"/>
  <c r="J5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rgb="FF000000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rgb="FF000000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rgb="FF000000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rgb="FF000000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rgb="FF000000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FBA3AC9E-7DEC-49A7-8DEC-1242D527977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83A8818-0A3E-4213-9700-CA0D9A248B1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91A16761-3C21-4D41-8991-70191EFBD99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A33C223-E978-499B-B85A-68DD23DC7B3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B933907B-D54A-46ED-8DE7-A710161AC77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86084074-B620-41AA-8D5E-1C5AB52046C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AF9C9CBC-1BB5-41CA-BE20-1113498D5FE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3413F6C5-C997-4B83-8079-1CE0B7D1719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EB0816DB-543B-4D6B-A36F-6E06516CF26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5B3410D-9DEC-4930-8EDF-48C970F72DB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017CD384-09B9-43D5-BE91-071BF6DE8A5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4994133-916D-464D-A9B5-E441BB5D431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Heřmanská Iveta</author>
  </authors>
  <commentList>
    <comment ref="S6" authorId="0" shapeId="0" xr:uid="{002F4A09-B235-4B04-95E2-5108C6DA3AB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9F90EB0-6255-45FA-A2DE-6EB2DEE9F87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<sst xmlns="http://schemas.openxmlformats.org/spreadsheetml/2006/main" count="6647" uniqueCount="1720">
  <si>
    <t>%</t>
  </si>
  <si>
    <t>Cena celkem</t>
  </si>
  <si>
    <t>Za zhotovitele</t>
  </si>
  <si>
    <t>Za objednatele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</si>
  <si>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</si>
  <si>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</si>
  <si>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</si>
  <si>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</si>
  <si>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</si>
  <si>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</si>
  <si>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</si>
  <si>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</si>
  <si>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</si>
  <si>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</si>
  <si>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</si>
  <si>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</si>
  <si>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</si>
  <si>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</si>
  <si>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</si>
  <si>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</si>
  <si>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</si>
  <si>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</si>
  <si>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</si>
  <si>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</si>
  <si>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</si>
  <si>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</si>
  <si>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</si>
  <si>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</si>
  <si>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</si>
  <si>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</si>
  <si>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</si>
  <si>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</si>
  <si>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</si>
  <si>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</si>
  <si>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</si>
  <si>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</si>
  <si>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</si>
  <si>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</si>
  <si>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</si>
  <si>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</si>
  <si>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</si>
  <si>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</si>
  <si>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1625923-72</t>
  </si>
  <si>
    <t>Obec Chuchelna - lokalita Bačov a Komárov - doplnění a obnova vodohospodářské infrastruktury</t>
  </si>
  <si>
    <t>Vodohospodářské sdružení Turnov</t>
  </si>
  <si>
    <t>Antonína Dvořáka 287</t>
  </si>
  <si>
    <t>Turnov</t>
  </si>
  <si>
    <t>51101</t>
  </si>
  <si>
    <t>49295934</t>
  </si>
  <si>
    <t>CZ49295934</t>
  </si>
  <si>
    <t>AQUA PROCON s.r.o.</t>
  </si>
  <si>
    <t>Palackého třída 768/12</t>
  </si>
  <si>
    <t>Brno-Královo Pole</t>
  </si>
  <si>
    <t>61200</t>
  </si>
  <si>
    <t>46964371</t>
  </si>
  <si>
    <t>CZ46964371</t>
  </si>
  <si>
    <t>Stavba</t>
  </si>
  <si>
    <t>99.01</t>
  </si>
  <si>
    <t>Inženýrský objekt</t>
  </si>
  <si>
    <t>SO-01</t>
  </si>
  <si>
    <t>Stavební úpravy ČS Komárov</t>
  </si>
  <si>
    <t>01.1</t>
  </si>
  <si>
    <t>SO-02</t>
  </si>
  <si>
    <t>Šachta nad vrtem HVLK-1</t>
  </si>
  <si>
    <t>02.1</t>
  </si>
  <si>
    <t>SO-03</t>
  </si>
  <si>
    <t>Venkovní propoje</t>
  </si>
  <si>
    <t>03.1</t>
  </si>
  <si>
    <t>Provozní soubor</t>
  </si>
  <si>
    <t>PS-01</t>
  </si>
  <si>
    <t>Strojně-technologická část</t>
  </si>
  <si>
    <t>PS-01.1</t>
  </si>
  <si>
    <t>ČS Komárov - trubní vystrojení</t>
  </si>
  <si>
    <t>PS-01.2</t>
  </si>
  <si>
    <t>Šachta nad vrtem - trubní vystrojení</t>
  </si>
  <si>
    <t>PS-02</t>
  </si>
  <si>
    <t>Elektro-technologická část</t>
  </si>
  <si>
    <t>PS-02.1</t>
  </si>
  <si>
    <t>Celkem za stavbu</t>
  </si>
  <si>
    <t>CZK</t>
  </si>
  <si>
    <t>1</t>
  </si>
  <si>
    <t>Zemní práce</t>
  </si>
  <si>
    <t>2</t>
  </si>
  <si>
    <t>Základy a zvláštní zakládání</t>
  </si>
  <si>
    <t>21</t>
  </si>
  <si>
    <t>Úprava podloží a základ.spáry</t>
  </si>
  <si>
    <t>3</t>
  </si>
  <si>
    <t>Svislé a kompletní konstrukce</t>
  </si>
  <si>
    <t>4</t>
  </si>
  <si>
    <t>Vodorovné konstrukce</t>
  </si>
  <si>
    <t>5</t>
  </si>
  <si>
    <t>Komunikace</t>
  </si>
  <si>
    <t>61</t>
  </si>
  <si>
    <t>Úpravy povrchů vnitřní</t>
  </si>
  <si>
    <t>62</t>
  </si>
  <si>
    <t>Úpravy povrchů vnější</t>
  </si>
  <si>
    <t>63</t>
  </si>
  <si>
    <t>Podlahy a podlahové konstrukce</t>
  </si>
  <si>
    <t>64</t>
  </si>
  <si>
    <t>Výplně otvorů</t>
  </si>
  <si>
    <t>8</t>
  </si>
  <si>
    <t>Trubní vedení</t>
  </si>
  <si>
    <t>9</t>
  </si>
  <si>
    <t>Ostatní konstrukce, bourání</t>
  </si>
  <si>
    <t>96</t>
  </si>
  <si>
    <t>Bourání konstrukcí</t>
  </si>
  <si>
    <t>99</t>
  </si>
  <si>
    <t>Staveništní přesun hmot</t>
  </si>
  <si>
    <t>711</t>
  </si>
  <si>
    <t>Izolace proti vodě</t>
  </si>
  <si>
    <t>767</t>
  </si>
  <si>
    <t>Konstrukce zámečnické</t>
  </si>
  <si>
    <t>771</t>
  </si>
  <si>
    <t>Podlahy z dlaždic a obklady</t>
  </si>
  <si>
    <t>784</t>
  </si>
  <si>
    <t>Malby</t>
  </si>
  <si>
    <t>M01.2</t>
  </si>
  <si>
    <t>Rozvaděč RMD1</t>
  </si>
  <si>
    <t>M02</t>
  </si>
  <si>
    <t>Montážní materiál</t>
  </si>
  <si>
    <t>M03</t>
  </si>
  <si>
    <t>Polní instrumentace</t>
  </si>
  <si>
    <t>M06</t>
  </si>
  <si>
    <t>Dispečink a přenos dat</t>
  </si>
  <si>
    <t>M07</t>
  </si>
  <si>
    <t>Uzemnění a hromosvod</t>
  </si>
  <si>
    <t>M08</t>
  </si>
  <si>
    <t>Poplachový zabezpečovací a tísňový systém</t>
  </si>
  <si>
    <t>M15</t>
  </si>
  <si>
    <t>M16</t>
  </si>
  <si>
    <t>Demontáže</t>
  </si>
  <si>
    <t>M21</t>
  </si>
  <si>
    <t>Elektromontáže</t>
  </si>
  <si>
    <t>M30</t>
  </si>
  <si>
    <t>Přidružené práce</t>
  </si>
  <si>
    <t>M46</t>
  </si>
  <si>
    <t>Zemní práce při montážích</t>
  </si>
  <si>
    <t>VN</t>
  </si>
  <si>
    <t>ON</t>
  </si>
  <si>
    <t>Soupis vedlejších a ostatních nákladů</t>
  </si>
  <si>
    <t>#TypZaznamu#</t>
  </si>
  <si>
    <t>STA</t>
  </si>
  <si>
    <t>VRN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</si>
  <si>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</si>
  <si>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</si>
  <si>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</si>
  <si>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</si>
  <si>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</si>
  <si>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</si>
  <si>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</si>
  <si>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</si>
  <si>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</si>
  <si>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</si>
  <si>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</si>
  <si>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</si>
  <si>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</si>
  <si>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</si>
  <si>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</si>
  <si>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</si>
  <si>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</si>
  <si>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</si>
  <si>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</si>
  <si>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</si>
  <si>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</si>
  <si>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</si>
  <si>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</si>
  <si>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</si>
  <si>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</si>
  <si>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</si>
  <si>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</si>
  <si>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01</t>
  </si>
  <si>
    <t>Zařízení staveniště</t>
  </si>
  <si>
    <t>soubor</t>
  </si>
  <si>
    <t>Vlastní</t>
  </si>
  <si>
    <t>Indiv</t>
  </si>
  <si>
    <t>Běžná</t>
  </si>
  <si>
    <t>POL99_8</t>
  </si>
  <si>
    <t>viz příloha B</t>
  </si>
  <si>
    <t>POP</t>
  </si>
  <si>
    <t>Veškeré náklady spojené s vybudováním, provozem a odstraněním zařízení staveniště.</t>
  </si>
  <si>
    <t>02</t>
  </si>
  <si>
    <t>Vytyčení stavby</t>
  </si>
  <si>
    <t/>
  </si>
  <si>
    <t>Vyhotovení protokolu o vytyčení stavby se seznamem souřadnic vytyčených bodů a jejich polohopisnými (S-JTSK) a výškopisnými (Bpv) hodnotami.</t>
  </si>
  <si>
    <t>03</t>
  </si>
  <si>
    <t>Geodetické zaměření skutečného provedení</t>
  </si>
  <si>
    <t>Soubor</t>
  </si>
  <si>
    <t>Náklady na provedení skutečného zaměření stavby v rozsahu nezbytném pro zápis změny do katastru nemovitostí včetně zákresů, vyhotovení v požadovaném formátu a počtu</t>
  </si>
  <si>
    <t>04</t>
  </si>
  <si>
    <t>Dopracování dokumentace pro provedení stavby</t>
  </si>
  <si>
    <t>Náklady spojené s vypracováním projektové dokumentace, většinou v obsahu a rozsahu projektové dokumentace pro provádění stavby, ale mohou zde být obsaženy i náklady na jiné stupně projektové dokumentace, pokud jsou součástí požadavků objednatele.</t>
  </si>
  <si>
    <t>05</t>
  </si>
  <si>
    <t>Dokumentace skutečného provedení</t>
  </si>
  <si>
    <t>Náklady na vyhotovení dokumentace skutečného provedení stavby a její předání objednateli v požadované formě a požadovaném počtu.</t>
  </si>
  <si>
    <t>07</t>
  </si>
  <si>
    <t>Dočasná dopravní opatření</t>
  </si>
  <si>
    <t>Nákady spojené s provedením a údržbou dočasného dopravního opatření včetně projekčních prací a projednání s dotčenými orgány</t>
  </si>
  <si>
    <t>08</t>
  </si>
  <si>
    <t>Zkušební provoz a provozní řád</t>
  </si>
  <si>
    <t>Náklady zhotovitele na vypracování provozních řádů pro zkušební či trvalý provoz včetně nákladů na předání všech návodů k obsluze a údržbě pro technologická zařízení a včetně zaškolení obsluhy objednatele.</t>
  </si>
  <si>
    <t>09</t>
  </si>
  <si>
    <t>Zaškolení obsluhy</t>
  </si>
  <si>
    <t>10</t>
  </si>
  <si>
    <t>Individuální  a komplexní vyzkoušení</t>
  </si>
  <si>
    <t>Náklady nutné pro k odzkoušení objektů a jejich technických a technologických zařízení, elektrozařízení, řídících systémů a dispečinku ap. včetně vystavení dokladů o provedení zkoušek.</t>
  </si>
  <si>
    <t>11</t>
  </si>
  <si>
    <t>Požadavky na zkoušky a doklady</t>
  </si>
  <si>
    <t>Náklady na zkoušky neuvedené v samostatných položkách soupisu prací včetně vyhotovení protokolů v požadovaném formátu a počtu.</t>
  </si>
  <si>
    <t>SUM</t>
  </si>
  <si>
    <t>Geodetické zaměření výchozích vytyčopvacích údajů.</t>
  </si>
  <si>
    <t>END</t>
  </si>
  <si>
    <t>Položkový soupis prací a dodávek</t>
  </si>
  <si>
    <t>ING</t>
  </si>
  <si>
    <t>121101101R00</t>
  </si>
  <si>
    <t>Sejmutí ornice s přemístěním na vzdálenost do 50 m</t>
  </si>
  <si>
    <t>m3</t>
  </si>
  <si>
    <t>800-1</t>
  </si>
  <si>
    <t>RTS 24/ I</t>
  </si>
  <si>
    <t>Práce</t>
  </si>
  <si>
    <t>POL1_</t>
  </si>
  <si>
    <t>nebo lesní půdy, s vodorovným přemístěním na hromady v místě upotřebení nebo na dočasné či trvalé skládky se složením</t>
  </si>
  <si>
    <t>SPI</t>
  </si>
  <si>
    <t>VV</t>
  </si>
  <si>
    <t>162201102R00</t>
  </si>
  <si>
    <t>Vodorovné přemístění výkopku z horniny 1 až 4, na vzdálenost přes 20  do 50 m</t>
  </si>
  <si>
    <t>po suchu, bez naložení výkopku, avšak se složením bez rozhrnutí, zpáteční cesta vozidla.</t>
  </si>
  <si>
    <t>199000002R00</t>
  </si>
  <si>
    <t>Poplatky za skládku horniny 1- 4, skupina 17 05 04 z Katalogu odpadů</t>
  </si>
  <si>
    <t>Cena dle Pískovny Černovice. www.piskovna-cernovice.cz</t>
  </si>
  <si>
    <t>181101102R00</t>
  </si>
  <si>
    <t>Úprava pláně v zářezech v hornině 1 až 4, se zhutněním</t>
  </si>
  <si>
    <t>m2</t>
  </si>
  <si>
    <t>vyrovnáním výškových rozdílů, ploch vodorovných a ploch do sklonu 1 : 5.</t>
  </si>
  <si>
    <t>181301101R00</t>
  </si>
  <si>
    <t>Rozprostření a urovnání ornice v rovině v souvislé ploše do 500 m2, tloušťka vrstvy do 100 mm</t>
  </si>
  <si>
    <t>s případným nutným přemístěním hromad nebo dočasných skládek na místo potřeby ze vzdálenosti do 30 m, v rovině nebo ve svahu do 1 : 5,</t>
  </si>
  <si>
    <t>00572460R</t>
  </si>
  <si>
    <t>směs travní technická</t>
  </si>
  <si>
    <t>kg</t>
  </si>
  <si>
    <t>SPCM</t>
  </si>
  <si>
    <t>Specifikace</t>
  </si>
  <si>
    <t>POL3_0</t>
  </si>
  <si>
    <t>279312011R00</t>
  </si>
  <si>
    <t>Beton základových zdí prostý třídy C 25/30</t>
  </si>
  <si>
    <t>801-1</t>
  </si>
  <si>
    <t>včetně kotvení do ŽB stěny pomocí trnů</t>
  </si>
  <si>
    <t xml:space="preserve">viz příloha D.1.1.1, D.1.1.3 : </t>
  </si>
  <si>
    <t>základové bloky pod čerpadla přikotveny pomocí zalepené výztuže ke stávající bet. konstrukci : 0,90*0,45*0,19</t>
  </si>
  <si>
    <t>279351105R00</t>
  </si>
  <si>
    <t>Bednění základových zdí oboustranné, zřízení</t>
  </si>
  <si>
    <t>bednění svislé nebo šikmé (odkloněné), půdorysně přímé nebo zalomené základových zdí ve volných nebo zapažených jámách, rýhách, šachtách, včetně případných vzpěr,</t>
  </si>
  <si>
    <t>základové bloky pod čerpadla : (0,90+0,45)*2*0,19</t>
  </si>
  <si>
    <t>279351106R00</t>
  </si>
  <si>
    <t>Bednění základových zdí oboustranné, odstranění</t>
  </si>
  <si>
    <t>Včetně  očištění, vytřídění a uložení bednicího materiálu.</t>
  </si>
  <si>
    <t>311231116RT3</t>
  </si>
  <si>
    <t>Zdivo nosné z cihel a tvarovek pálených pod omítku z cihel plných, 290x140x65 mm, P 15, na maltu MC 10</t>
  </si>
  <si>
    <t>Včetně pomocného lešení o výšce podlahy do 1,90 m a pro zatížení do 1,5 kPa.</t>
  </si>
  <si>
    <t>Okenní otvor v obvodové nosné stěně – 2 ks : 1,45*1,10*0,45*2</t>
  </si>
  <si>
    <t>342241124R00</t>
  </si>
  <si>
    <t>Příčky z tvárnic pálených Příčky z tvárnic keramických pálených tloušťky 140 mm, z děrovaných příčkovek, P 10, zděných na tenkovrstvou maltu</t>
  </si>
  <si>
    <t>jednoduché nebo příčky zděné do svislé dřevěné, cihelné, betonové nebo ocelové konstrukce na jakoukoliv maltu vápenocementovou (MVC) nebo cementovou (MC),</t>
  </si>
  <si>
    <t>Včetně pomocného lešení výšky do 1900 mm a pro zatížení do 1,5 kPa.</t>
  </si>
  <si>
    <t>Vnitřní nenosné příčky : (1,25*3,10)-(0,80*2,00)</t>
  </si>
  <si>
    <t>317121021R00</t>
  </si>
  <si>
    <t>Montáž překladů keramických světlost do 1050 mm</t>
  </si>
  <si>
    <t>kus</t>
  </si>
  <si>
    <t>překlad nad dveře : 1,00</t>
  </si>
  <si>
    <t>59340821R</t>
  </si>
  <si>
    <t>Překlad prefabrikovaný keramický spřažený; plochý; délka = 1 250 mm; šířka = 145 mm; výška = 71 mm</t>
  </si>
  <si>
    <t>POL3_</t>
  </si>
  <si>
    <t>překlad nad dveře : 1,00*1,01</t>
  </si>
  <si>
    <t>Začátek provozního součtu</t>
  </si>
  <si>
    <t xml:space="preserve">  Mezisoučet</t>
  </si>
  <si>
    <t>Konec provozního součtu</t>
  </si>
  <si>
    <t>801-5</t>
  </si>
  <si>
    <t>m</t>
  </si>
  <si>
    <t>800-767</t>
  </si>
  <si>
    <t>777553020R001</t>
  </si>
  <si>
    <t>Nátěr penetrační - adhézní můstek pro savé i nesavé podklady</t>
  </si>
  <si>
    <t>631361921R00</t>
  </si>
  <si>
    <t>Výztuž mazanin z betonů a z lehkých betonů ze svařovaných sítí</t>
  </si>
  <si>
    <t>t</t>
  </si>
  <si>
    <t>včetně distančních prvků</t>
  </si>
  <si>
    <t>oka 5/150-5/150</t>
  </si>
  <si>
    <t>631319155R001</t>
  </si>
  <si>
    <t>Příplatek za přehlazení výplňového nebo spádového betonu</t>
  </si>
  <si>
    <t xml:space="preserve">viz příloha D.1.1.1 : </t>
  </si>
  <si>
    <t>602011102R00</t>
  </si>
  <si>
    <t xml:space="preserve">Omítka stěn z hotových směsí postřik, báze, cementová,  ,  ,  </t>
  </si>
  <si>
    <t>po jednotlivých vrstvách</t>
  </si>
  <si>
    <t>Zazděný okenní otvor v obvodové nosné stěně – 2 ks : 1,45*1,10*2</t>
  </si>
  <si>
    <t>Vnitřní nenosné příčky : (1,25*3,10*2)-(0,80*2,00*2)</t>
  </si>
  <si>
    <t>Oprava po vybourané příčce : 0,20*3,10</t>
  </si>
  <si>
    <t>612421615R00</t>
  </si>
  <si>
    <t>Omítky vnitřní stěn vápenné nebo vápenocementové v podlaží i ve schodišti hrubé zatřené</t>
  </si>
  <si>
    <t>602011141R00</t>
  </si>
  <si>
    <t xml:space="preserve">Omítka stěn z hotových směsí vrstva štuková, vápenná,  , tloušťka vrstvy 2 mm,  </t>
  </si>
  <si>
    <t>622421121R00</t>
  </si>
  <si>
    <t xml:space="preserve">Omítky vnější stěn vápenocementové hrubé zatřené,  ,  </t>
  </si>
  <si>
    <t>Zazděný okenní otvor v obvodové nosné stěně – 2 ks : 1,65*1,30*2</t>
  </si>
  <si>
    <t>622413101R00</t>
  </si>
  <si>
    <t>Nátěr vnějších omítek stěn podkladní, penetrační, složitost 1-2, 1 x nátěr</t>
  </si>
  <si>
    <t>602011183R00</t>
  </si>
  <si>
    <t>Omítka stěn z hotových směsí vrchní tenkovrstvá, silikátová, rýhovaná, tloušťka vrstvy 1,5 mm, bílá</t>
  </si>
  <si>
    <t>624471317R00</t>
  </si>
  <si>
    <t>Nátěry a nástřiky vnějších svislých panelových konstrukcí  barva akrylátová, složitost 1 ÷ 2</t>
  </si>
  <si>
    <t>základním a krycím nátěrem (nebo přestřikem povrchu), z lešení, bez zakrývání (62099)</t>
  </si>
  <si>
    <t>Penetrace + 2 x krycí nátěr.</t>
  </si>
  <si>
    <t>stěna SV : 5,54*3,65</t>
  </si>
  <si>
    <t>stěna JV : 6,13*3,30</t>
  </si>
  <si>
    <t>632415140R00</t>
  </si>
  <si>
    <t>Potěr ze suchých směsí cementový samonivelační podkladový, tloušťky 40 mm, včetně penetrace</t>
  </si>
  <si>
    <t>s rozprostřením a uhlazením</t>
  </si>
  <si>
    <t>C20/25</t>
  </si>
  <si>
    <t>podlaha čerpací stanice ... potěr prům. tl. 35 mm : (3,83*4,50)+(1,40*1,85)-(0,60*0,60*2)-(0,45*0,90)</t>
  </si>
  <si>
    <t>podlaha chemického hospodářství ... potěr prům. tl. 35 mm : (2,50*1,25)+(0,15*1,00)</t>
  </si>
  <si>
    <t>642-1/D</t>
  </si>
  <si>
    <t>1/D - Dodávka a montáž plastové vnitřní dveře 800/2000 mm jednokřídlové otočné pravé včetně zárubně, zámku, kování</t>
  </si>
  <si>
    <t>1/D - Plastové vnitřní dveře jednokřídlové otočné pravé včetně zárubně</t>
  </si>
  <si>
    <t>- průchozí profil cca 800/2000 mm, do stavebního otvoru 1000/2100 mm,</t>
  </si>
  <si>
    <t>- dveřní křídlo otočné levé, s plnou hladkou výplní bez zasklení,</t>
  </si>
  <si>
    <t>- zámek zadlabací s bezpečnostní vložkou, vrchní kování – oboustranná klika,</t>
  </si>
  <si>
    <t>- zárubeň plastová s celoobvodovým pryžovým těsněním v drážce</t>
  </si>
  <si>
    <t>- vč. prahové lišty,</t>
  </si>
  <si>
    <t>- dveřní křídlo i zárubeň v bílé barvě.</t>
  </si>
  <si>
    <t xml:space="preserve">výpis vystrojení dveřních a vratových otvorů : </t>
  </si>
  <si>
    <t>1/D dveře : 1,00</t>
  </si>
  <si>
    <t>POL1_1</t>
  </si>
  <si>
    <t>POL3_1</t>
  </si>
  <si>
    <t xml:space="preserve">ztratné 3% : </t>
  </si>
  <si>
    <t>952903112R00</t>
  </si>
  <si>
    <t>Vyčištění objektů při světlé výšce prostoru do 3,5 m čistíren odpadních vod, nádrží, žlabů nebo kanálů</t>
  </si>
  <si>
    <t>při světlé výšce prostoru do 3,5 m čistíren odpadních vod, nádrží, vodojemů, žlabů nebo kanálů</t>
  </si>
  <si>
    <t>akumulační nádrž : (5,23*3,25)</t>
  </si>
  <si>
    <t>armaturní komora : 1,15*0,95</t>
  </si>
  <si>
    <t>čerpací stanice : (3,83*4,50)+(1,40*1,85)</t>
  </si>
  <si>
    <t xml:space="preserve"> chemického hospodářství : (2,50*1,25)+(0,15*1,00)</t>
  </si>
  <si>
    <t>411-386</t>
  </si>
  <si>
    <t>Těsnění prostupu zabetonováním s boptnavým páskem, včetně zednického zapravení</t>
  </si>
  <si>
    <t>vodotěsné</t>
  </si>
  <si>
    <t xml:space="preserve">DN150 : </t>
  </si>
  <si>
    <t>strop do akumulace ... 4 ks : 4</t>
  </si>
  <si>
    <t>strop do armaturní komory ... 4 ks : 4</t>
  </si>
  <si>
    <t>stěny - přítoky a vypouštění z VDJ ... 3 ks : 3</t>
  </si>
  <si>
    <t xml:space="preserve">DN 180 : </t>
  </si>
  <si>
    <t>stěny - výtlak do VDJ  ... 1 ks : 1</t>
  </si>
  <si>
    <t xml:space="preserve">DN 250 : </t>
  </si>
  <si>
    <t>stěny - odpad z VDJ  ... 1 ks : 1</t>
  </si>
  <si>
    <t>411-236</t>
  </si>
  <si>
    <t>Zazdění prostupu instal včetně zednického zapravení</t>
  </si>
  <si>
    <t xml:space="preserve">DN 70 : </t>
  </si>
  <si>
    <t>trubky od NaClO : 2</t>
  </si>
  <si>
    <t xml:space="preserve">DN 150 : </t>
  </si>
  <si>
    <t>trubky : 1</t>
  </si>
  <si>
    <t>968083002R00</t>
  </si>
  <si>
    <t>Vybourání plastových výplní otvorů oken, do 2 m2</t>
  </si>
  <si>
    <t>801-3</t>
  </si>
  <si>
    <t xml:space="preserve">viz příloha D.1.1.1, D.1.1.2 : </t>
  </si>
  <si>
    <t>B-01 - plastové okno 1450/1100 mm – 2 ks : 1,45*1,10*2</t>
  </si>
  <si>
    <t>968091001R001</t>
  </si>
  <si>
    <t>Bourání parapetů š. do 30 cm</t>
  </si>
  <si>
    <t>B-01 -vnitřní parapet plastového okna 1450/1100 mm – 2 ks : 1,45*2</t>
  </si>
  <si>
    <t>764410850R00</t>
  </si>
  <si>
    <t>Demontáž oplechování parapetů rš od 100 do 330 mm</t>
  </si>
  <si>
    <t>800-764</t>
  </si>
  <si>
    <t>B-01 - vnější parapet plastového okna 1450/1100 mm – 2 ks : 1,45*2</t>
  </si>
  <si>
    <t>961044111R00</t>
  </si>
  <si>
    <t>Bourání základů z betonu prostého</t>
  </si>
  <si>
    <t>nebo vybourání otvorů průřezové plochy přes 4 m2 v základech,</t>
  </si>
  <si>
    <t>B-02 - odbourání bet. bloků do úrovně frézované podlahy : (0,50*1,10*0,18)+(0,85*0,75*0,20)+(1,00*2,60*0,08)</t>
  </si>
  <si>
    <t>965048541R40</t>
  </si>
  <si>
    <t>Frézování betonových povrchů do tl. 40 mm</t>
  </si>
  <si>
    <t xml:space="preserve">B-04 - zfrézování podlahy o 40 mm : </t>
  </si>
  <si>
    <t>manipulační komora : (3,83*4,50)-(0,50*1,10)-(0,85*0,75)-(2,60*1,00)</t>
  </si>
  <si>
    <t>elektrorozvodna : 1,25*4,50</t>
  </si>
  <si>
    <t>969021121R00</t>
  </si>
  <si>
    <t>Vybourání kanalizačního potrubí DN do 200 mm</t>
  </si>
  <si>
    <t>včetně pomocného lešení o výšce podlahy do 1900 mm a pro zatížení do 1,5 kPa  (150 kg/m2),</t>
  </si>
  <si>
    <t>B-05 - vyříznutí části přímého větracího potrubí PVC-KG DN 200 v délce 600 mm : 0,60</t>
  </si>
  <si>
    <t>971033351R00</t>
  </si>
  <si>
    <t>Vybourání otvorů ve zdivu cihelném z jakýchkoliv cihel pálených  na jakoukoliv maltu vápenou nebo vápenocementovou, plochy do 0,09 m2, tloušťky do 450 mm</t>
  </si>
  <si>
    <t>základovém nebo nadzákladovém,</t>
  </si>
  <si>
    <t>Včetně pomocného lešení o výšce podlahy do 1900 mm a pro zatížení do 1,5 kPa  (150 kg/m2).</t>
  </si>
  <si>
    <t>B-06 - otvor 250 x 250 mm ve zděné stěně – 4 ks : 4</t>
  </si>
  <si>
    <t>962031116R00</t>
  </si>
  <si>
    <t>Bourání příček z cihel pálených plných, tloušťky 140 mm</t>
  </si>
  <si>
    <t>nebo vybourání otvorů průřezové plochy přes 4 m2 v příčkách, včetně pomocného lešení o výšce podlahy do 1900 mm a pro zatížení do 1,5 kPa  (150 kg/m2),</t>
  </si>
  <si>
    <t>B-07 - vnitřní cihelná příčka : (1,85*3,05)-(0,90*1,97)</t>
  </si>
  <si>
    <t>976081111R001</t>
  </si>
  <si>
    <t>Demontáž madla ocelového</t>
  </si>
  <si>
    <t>B-03 - madlo u vstupu do AN – 1 ks : 1,00</t>
  </si>
  <si>
    <t>B-03 - madlo u vstupu do AK – 1 ks : 1,00</t>
  </si>
  <si>
    <t>953171031R001</t>
  </si>
  <si>
    <t>Demontáž stupadlového žebžíku</t>
  </si>
  <si>
    <t>B-03 - stupadlový žebřík do AN – 1 ks : 1,00</t>
  </si>
  <si>
    <t>B-03 - stupadlový žebřík do AK – 1 ks : 1,00</t>
  </si>
  <si>
    <t>766664121R001</t>
  </si>
  <si>
    <t>Demontáž dveří včetně zárubně</t>
  </si>
  <si>
    <t>Včetně montáže okopného plechu, stavěče křídel a držadel kyvných dveří.</t>
  </si>
  <si>
    <t>B-03 - vnitřní dveře 900/1970 – 1 ks : 1,00</t>
  </si>
  <si>
    <t>976085311R001</t>
  </si>
  <si>
    <t>Vybourání kompozitních rámů a poklopů plochy do 0,6 m2</t>
  </si>
  <si>
    <t>B-03 - kompozitní poklopy 600/600 vč. rámů – 2 ks : 2,00</t>
  </si>
  <si>
    <t>970031080R00</t>
  </si>
  <si>
    <t>Jádrové vrtání, kruhové prostupy v cihelném zdivu jádrové vrtání, do D 80 mm</t>
  </si>
  <si>
    <t>trubky od NaClO : 0,15*2</t>
  </si>
  <si>
    <t>970031160R00</t>
  </si>
  <si>
    <t>Jádrové vrtání, kruhové prostupy v cihelném zdivu jádrové vrtání, do D 160 mm</t>
  </si>
  <si>
    <t>trubky : 0,15*1</t>
  </si>
  <si>
    <t>970051160R00</t>
  </si>
  <si>
    <t>Jádrové vrtání, kruhové prostupy v železobetonu jádrové vrtání , do D 160 mm</t>
  </si>
  <si>
    <t>strop do akumulace ... 4 ks : 4*0,30</t>
  </si>
  <si>
    <t>strop do armaturní komory ... 4 ks : 4*0,30</t>
  </si>
  <si>
    <t>stěny - přítoky a vypouštění z VDJ ... 3 ks : 3*0,30</t>
  </si>
  <si>
    <t>970051200R00</t>
  </si>
  <si>
    <t>Jádrové vrtání, kruhové prostupy v železobetonu jádrové vrtání , do D 200 mm</t>
  </si>
  <si>
    <t>stěny - výtlak do VDJ  ... 1 ks : 1*0,30</t>
  </si>
  <si>
    <t>970051250R00</t>
  </si>
  <si>
    <t>Jádrové vrtání, kruhové prostupy v železobetonu jádrové vrtání , do D 250 mm</t>
  </si>
  <si>
    <t>stěny - odpad z VDJ  ... 1 ks : 1*0,30</t>
  </si>
  <si>
    <t>979011111R00</t>
  </si>
  <si>
    <t>Svislá doprava suti a vybouraných hmot Svislá doprava suti a vybour. hmot za 2.NP a 1.PP</t>
  </si>
  <si>
    <t>stupadlový žebřík : 0,0376</t>
  </si>
  <si>
    <t>železobeton : 0,16579+0,00086+0,00086</t>
  </si>
  <si>
    <t>979081111R00</t>
  </si>
  <si>
    <t>Odvoz suti a vybouraných hmot na skládku do 1 km</t>
  </si>
  <si>
    <t>Přesun suti</t>
  </si>
  <si>
    <t>POL8_</t>
  </si>
  <si>
    <t>Včetně naložení na dopravní prostředek a složení na skládku, bez poplatku za skládku.</t>
  </si>
  <si>
    <t xml:space="preserve">Demontážní hmotnosti z položek s pořadovými čísly: : </t>
  </si>
  <si>
    <t xml:space="preserve">49,50,51,52,53,54,55,56,57,58,59,60,61,62,63,64,65, : </t>
  </si>
  <si>
    <t>Součet: : 4,51203</t>
  </si>
  <si>
    <t>979081121R00</t>
  </si>
  <si>
    <t>Odvoz suti a vybouraných hmot na skládku příplatek za každý další 1 km</t>
  </si>
  <si>
    <t>Součet: : 58,65639</t>
  </si>
  <si>
    <t>979990001R00</t>
  </si>
  <si>
    <t>Poplatek za skládku stavební suti</t>
  </si>
  <si>
    <t>RTS 20/ I</t>
  </si>
  <si>
    <t>plastová okna : 0,11139</t>
  </si>
  <si>
    <t>parapety : 0,10942+0,00392</t>
  </si>
  <si>
    <t>větrací potrubí : 0,0378</t>
  </si>
  <si>
    <t>ocelové madlo : 0,060</t>
  </si>
  <si>
    <t>dveře : 0,045</t>
  </si>
  <si>
    <t>poklopy kompozitní : 0,090</t>
  </si>
  <si>
    <t>979999997R00</t>
  </si>
  <si>
    <t>Poplatek za recyklaci směsi suti betonu, cihel, tašek a keram.výrobků, kusovost do 1600 cm2 (170107)</t>
  </si>
  <si>
    <t>17 107</t>
  </si>
  <si>
    <t>beton : 0,869+1,44188</t>
  </si>
  <si>
    <t>cihly : 0,296+1,23437+0,00271+0,00543</t>
  </si>
  <si>
    <t>979999979R00</t>
  </si>
  <si>
    <t>Poplatek za recyklaci, beton silně vyztužený, kusovost do 1600 cm2 (skup.170101)</t>
  </si>
  <si>
    <t>998144471R00</t>
  </si>
  <si>
    <t>Přesun hmot, jímky a nádrže pozemní výšky do 25 m</t>
  </si>
  <si>
    <t>Přesun hmot</t>
  </si>
  <si>
    <t>POL7_</t>
  </si>
  <si>
    <t xml:space="preserve">Hmotnosti z položek s pořadovými čísly: : </t>
  </si>
  <si>
    <t>767-1/Z</t>
  </si>
  <si>
    <t>1/Z - Dodávka a montáž kryt z podlahových roštů 1,15 x 0,95m včetně obvodového osazovacího rámu, z nerezové oceli</t>
  </si>
  <si>
    <t>1/Z - Kryt z podlahových roštů - z nerezové oceli,</t>
  </si>
  <si>
    <t>- pro vytvoření mezidna v AK o světlých půdorysných rozměrech 1,15 x 0,95m,</t>
  </si>
  <si>
    <t>- obvodový osazovací rám kotvit do svislého líce stěny AK pomocí lepených nerezových kotev,</t>
  </si>
  <si>
    <t>- dle potřeby dělený nerezový podlahový rošt s protiskluznou úpravou,</t>
  </si>
  <si>
    <t>- nosnost 3,5 kN/m2, průhyb zakrytí max. 10 mm nebo 1/200 rozpětí,</t>
  </si>
  <si>
    <t>- veškeré spojovací a kotvící prvky budou z nerezové austenitické oceli,</t>
  </si>
  <si>
    <t>- dle potřeby provést v roštu otvory pro potrubí a technologii,</t>
  </si>
  <si>
    <t xml:space="preserve">výpis zámečnických a kompozitních výrobků : </t>
  </si>
  <si>
    <t>1/Z - kryt : 1,00</t>
  </si>
  <si>
    <t>767-2/Z</t>
  </si>
  <si>
    <t>2/Z - Dodávka a montáž dvojice pevně osazených nástěnných madel pro boční výstup ze žebříku, z nerezové oceli vč. kotvení</t>
  </si>
  <si>
    <t xml:space="preserve">pár   </t>
  </si>
  <si>
    <t>2/Z - Dvojice pevně osazených nástěnných madel pro boční výstup ze žebříku – z nerezové oceli,</t>
  </si>
  <si>
    <t>- výška madel 1,1 m,</t>
  </si>
  <si>
    <t>- kotvit nerezovými chemickými kotvami do zděné konstrukce,</t>
  </si>
  <si>
    <t>2/Z - madla : 2,00</t>
  </si>
  <si>
    <t>767-3/Z</t>
  </si>
  <si>
    <t>3/Z - Dodávka a montáž žebřík pro pevné zabudování dl.2,65 m včetně kotvení, z nerezové oceli</t>
  </si>
  <si>
    <t>3/Z - Žebřík pro pevné zabudování – z nerezové oceli,</t>
  </si>
  <si>
    <t>- výstupní výška žebříku cca 2,65 m,</t>
  </si>
  <si>
    <t>- štěříny žebříku vyvést pod poklop, nad poslední příčlí zalomit ke stěně,</t>
  </si>
  <si>
    <t>- příčle žebříku protiskluzné bezpečnostní,</t>
  </si>
  <si>
    <t>- žebřík kotvit chemickými kotvami do betonové konstrukce.</t>
  </si>
  <si>
    <t>3/Z - žebřík : 1,00</t>
  </si>
  <si>
    <t>767-4/Z</t>
  </si>
  <si>
    <t>4/Z - Dodávka a montáž žebřík pro pevné zabudování dl.2,55 m včetně kotvení, z nerezové oceli</t>
  </si>
  <si>
    <t>4/Z - žebřík : 1,00</t>
  </si>
  <si>
    <t>767-5/Z</t>
  </si>
  <si>
    <t>5/Z - Dodávka a montáž filtrační kazeta pro stávající odvětrávací potrubí AN, z nerezové oceli</t>
  </si>
  <si>
    <t>5/Z - Filtrační kazeta pro stávající odvětrávací potrubí AN – z nerezové oceli,</t>
  </si>
  <si>
    <t>- filtrační kazeta pro kruhové potrubí + filtrační vložka – odpovídající požadavkům normy ČSN 75 5355 (ČL. 6.1.20.1),</t>
  </si>
  <si>
    <t>- potrubí dle potřeby doplnit o nerezové kotevní objímky – kotvit do zděné stěny objektu.</t>
  </si>
  <si>
    <t>5/Z - filtrační kazeta : 1,00</t>
  </si>
  <si>
    <t>767-6/Z</t>
  </si>
  <si>
    <t>6/Z - Dodávka a montáž vystrojení větracího otvoru prům. 200 mm pro odvětrání ČS, včetně zazdění, zednického zapravení, mřížek, síťky proti hmyzu a ochranné stříšky</t>
  </si>
  <si>
    <t>6/Z - Vystrojení větracího otvoru Ř200 mm pro odvětrání ČS,</t>
  </si>
  <si>
    <t>- do otvoru 250/250 mm vložit plastové potrubí DN 200, zazdít a zednicky zapravit,</t>
  </si>
  <si>
    <t>- na vnitřním líci potrubí osazena plastová bílá mřížka,</t>
  </si>
  <si>
    <t>- na fasádě osazena kovová kruhová mřížka Ř 200mm – materiál nerez, příp. chrom-nikl, včetně síťky proti hmyzu a ochranné stříšky - mřížku zasunout do</t>
  </si>
  <si>
    <t xml:space="preserve">   hrdla potrubí, příp. použít vhodný přechodový kus/manžetu.</t>
  </si>
  <si>
    <t>6/Z - větrací otvor : 4,00</t>
  </si>
  <si>
    <t>767-7/Z</t>
  </si>
  <si>
    <t>7/Z - Dodávka a montáž podesta 1000x700mm v AN vč. jednoho schodišťového stupně 250x700mm, zábradlí dl.1,35m, z nerezové oceli</t>
  </si>
  <si>
    <t>7/Z - Podesta v AN vč. zábradlí a jednoho schodišťového stupně – z nerezové oceli,</t>
  </si>
  <si>
    <t>- podesta ve výšce 400 mm nad dnem AN - o rozměrech 1000x700mm, tvořená nerezovým podlahovým roštem a nosným rámem,</t>
  </si>
  <si>
    <t>- vč. 1 ks samostatného stupně 250x700mm, ve výšce 200 mm nad dnem AN</t>
  </si>
  <si>
    <t>- obvodový osazovací rám kotvit do svislého líce stěny AK pomocí lepených nerezových kotev, dle potřeby podepřít sloupky,</t>
  </si>
  <si>
    <t>- zábradlí na okraji podesty a podél schodišťového stupně – výška 1,1 m, celková délka 1,35 m, zábradlí tvoří madlo, dvoutyčová výplň, sloupky (zábradlí musí</t>
  </si>
  <si>
    <t xml:space="preserve">  vyhovovat ČSN 74 3305 – Ochranná zábradlí).</t>
  </si>
  <si>
    <t>- veškeré spojovací a kotvící prvky budou z nerezové austenitické oceli.</t>
  </si>
  <si>
    <t>7/Z - podesta : 1,00</t>
  </si>
  <si>
    <t>767-8/Z</t>
  </si>
  <si>
    <t>8/Z - Dodávka a montáž odnímatelný poklop s vyvýšeným rámem 600/600 mm, poklop kompozitní, rám z nerezové oceli</t>
  </si>
  <si>
    <t>8/Z - Odnímatelný poklop s vyvýšeným rámem (horní líc poklopu nad úrovni nášlapné vrstvy podlahy) – poklop kompozitní, rám z nerezové oceli,</t>
  </si>
  <si>
    <t>- pro otvor o světlé velikosti 600/600 mm,</t>
  </si>
  <si>
    <t>- kryt bude s protiskluznou úpravou na horním líci a s manipulačními madly zasouvacími pod horní líc krytu,</t>
  </si>
  <si>
    <t>- nosnost min. 3,5 kN/m2, max. průhyb nesmí být větší než 10 mm nebo než 1/200 rozpětí,</t>
  </si>
  <si>
    <t>- uzavřený poklop bude v obvodovém rámu podložen pryžovým těsněním,</t>
  </si>
  <si>
    <t>- kovové prvky zhotovit z nerezové austenitické oceli.</t>
  </si>
  <si>
    <t>8/Z - poklop : 2,00</t>
  </si>
  <si>
    <t>767-9/Z</t>
  </si>
  <si>
    <t>9/Z - Dodávka a montáž podlahová vpusť, přímá 150x150 mm – plastová nerezovou krycí mřížkou, včetně plastového potrubí</t>
  </si>
  <si>
    <t>9/Z - Podlahová vpusť, přímá – plastová, včetně plastového potrubí</t>
  </si>
  <si>
    <t>- velikost 150x150 mm,</t>
  </si>
  <si>
    <t>- vpusť osadit do stávajícího odpadního potrubí v podlaze (podlahu v místě osazení dle potřeby odsekat),</t>
  </si>
  <si>
    <t>- s nerezovou krycí mřížkou,</t>
  </si>
  <si>
    <t>- spodní odtok DN 50 mm (přizpůsobit dimenzi stáv. odpadního potrubí).</t>
  </si>
  <si>
    <t>9/Z - vpusť : 1,00</t>
  </si>
  <si>
    <t>998767101R00</t>
  </si>
  <si>
    <t>Přesun hmot pro kovové stavební doplňk. konstrukce v objektech výšky do 6 m</t>
  </si>
  <si>
    <t>50 m vodorovně</t>
  </si>
  <si>
    <t xml:space="preserve">73,74,75,76,77,78,79,80,81, : </t>
  </si>
  <si>
    <t>Součet: : 0,70006</t>
  </si>
  <si>
    <t>771101210R00</t>
  </si>
  <si>
    <t>Příprava podkladu pod dlažby penetrace podkladu pod dlažby</t>
  </si>
  <si>
    <t>800-771</t>
  </si>
  <si>
    <t>podlaha čerpací stanice : (3,83*4,50)+(1,40*1,85)-(0,60*0,60*2)</t>
  </si>
  <si>
    <t>podlaha chemického hospodářství : (2,50*1,25)+(0,15*1,00)</t>
  </si>
  <si>
    <t>771575107R00</t>
  </si>
  <si>
    <t>Montáž podlah z dlaždic keramických 200 x 200 mm, režných nebo glazovaných, hladkých, kladených do flexibilního tmele</t>
  </si>
  <si>
    <t>včetně spárování a potřebných smršťovacích spar</t>
  </si>
  <si>
    <t>597642020R1</t>
  </si>
  <si>
    <t>Dlažba keramická slinutá nenasákavá protiskluzná s reliéfním povrchem</t>
  </si>
  <si>
    <t>RTS 19/ I</t>
  </si>
  <si>
    <t xml:space="preserve">ztratné 2% : </t>
  </si>
  <si>
    <t>podlaha čerpací stanice : ((3,83*4,50)+(1,40*1,85)-(0,60*0,60*2))*1,02</t>
  </si>
  <si>
    <t>podlaha chemického hospodářství : ((2,50*1,25)+(0,15*1,00))*1,02</t>
  </si>
  <si>
    <t>998771101R00</t>
  </si>
  <si>
    <t>Přesun hmot pro podlahy z dlaždic v objektech výšky do 6 m</t>
  </si>
  <si>
    <t xml:space="preserve">83,84,85, : </t>
  </si>
  <si>
    <t>Součet: : 0,54482</t>
  </si>
  <si>
    <t>784191101R00</t>
  </si>
  <si>
    <t>Příprava povrchu Penetrace (napouštění) podkladu disperzní, jednonásobná</t>
  </si>
  <si>
    <t>800-784</t>
  </si>
  <si>
    <t>784195612R00</t>
  </si>
  <si>
    <t>Malby z malířských směsí protiplísňové,  , bílé, dvojnásobné</t>
  </si>
  <si>
    <t>JKSO:</t>
  </si>
  <si>
    <t>825.55</t>
  </si>
  <si>
    <t>šachty čerpací</t>
  </si>
  <si>
    <t>JKSO</t>
  </si>
  <si>
    <t xml:space="preserve"> m</t>
  </si>
  <si>
    <t>způsob rozpojování hloubení z povrchu území</t>
  </si>
  <si>
    <t>JKSOChar</t>
  </si>
  <si>
    <t>rekonstrukce a modernizace objektu s opravou</t>
  </si>
  <si>
    <t>JKSOAkce</t>
  </si>
  <si>
    <t>115101201R00</t>
  </si>
  <si>
    <t>Čerpání vody na dopravní výšku do 10 m s uvažovaným průměrným přítokem do 500 l/min</t>
  </si>
  <si>
    <t>h</t>
  </si>
  <si>
    <t>na vzdálenost od hladiny vody v jímce po výšku roviny proložené osou nejvyššího bodu výtlačného potrubí. Včetně odpadní potrubí v délce do 20 m.</t>
  </si>
  <si>
    <t>včetně likvidace odčerpaných vod</t>
  </si>
  <si>
    <t xml:space="preserve">  čerpání - pouze srážkové vody odhad cca 1 měsíc : </t>
  </si>
  <si>
    <t xml:space="preserve">  celkem 4 týdnů / 7 dní v týdnu : </t>
  </si>
  <si>
    <t>odhad cyklické čerpání 80h dennně : 4*7*8</t>
  </si>
  <si>
    <t>115101301R00</t>
  </si>
  <si>
    <t>Pohotovost záložní čerpací soupravy na dopravní výšku do 10 m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</si>
  <si>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</si>
  <si>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</si>
  <si>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celkem 4 týdnů / 7 dní v týdnu : 4*7</t>
  </si>
  <si>
    <t xml:space="preserve">ornice : </t>
  </si>
  <si>
    <t>šachta : (3,40*3,40*0,30)</t>
  </si>
  <si>
    <t>svahování : (((3,40+6,45)/2*1,60)*0,30)+(((3,40+6,40)/2*1,95)*0,30)+(((3,40+4,45)/2*0,70)*0,30)+(((3,40+4,40)/2*0,70)*0,30)</t>
  </si>
  <si>
    <t>131201201R00</t>
  </si>
  <si>
    <t>Hloubení zapažených jam a zářezů do 100 m3, v hornině 3, převážně ručně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</si>
  <si>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</si>
  <si>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 xml:space="preserve">viz příloha D.1.2.1, D.1.2.2 : </t>
  </si>
  <si>
    <t xml:space="preserve">  výkop : 4,30*4,30*(3,05-0,30)</t>
  </si>
  <si>
    <t>geologie hor.3 - 85% : 50,8475*0,85</t>
  </si>
  <si>
    <t>131201209R00</t>
  </si>
  <si>
    <t xml:space="preserve">Hloubení zapažených jam a zářezů příplatek za lepivost, v hornině 3,  </t>
  </si>
  <si>
    <t>lepivost odhad 50% : 43,22038*0,5</t>
  </si>
  <si>
    <t>131301201R00</t>
  </si>
  <si>
    <t>Hloubení zapažených jam a zářezů do 100 m3, v hornině 4, převážně ručně</t>
  </si>
  <si>
    <t xml:space="preserve">výpočet hloubení jam v hor.3 : </t>
  </si>
  <si>
    <t>geologie hor.4 - 15% : 50,8475*0,15</t>
  </si>
  <si>
    <t>131301209R00</t>
  </si>
  <si>
    <t xml:space="preserve">Hloubení zapažených jam a zářezů příplatek za lepivost, v hornině 4,  </t>
  </si>
  <si>
    <t>lepivost odhad 50% : 7,62713*0,5</t>
  </si>
  <si>
    <t>151811617R001</t>
  </si>
  <si>
    <t>Montáž pažicícího boxu dl.4,3m, š.4,3m, hl.3,1m</t>
  </si>
  <si>
    <t xml:space="preserve">viz příloha D.1.2.1 : </t>
  </si>
  <si>
    <t>pažící box : 1</t>
  </si>
  <si>
    <t>151812617R001</t>
  </si>
  <si>
    <t>Pronájem pažicícího boxu dl.4,3m, š.4,3m, hl.3,1m</t>
  </si>
  <si>
    <t xml:space="preserve">den   </t>
  </si>
  <si>
    <t>pažící box pronájem 30 dnů ... odhad : 30</t>
  </si>
  <si>
    <t>151813617R001</t>
  </si>
  <si>
    <t>Demontáž pažicícího boxu dl.4,3m, š.4,3m, hl.3,1m</t>
  </si>
  <si>
    <t>161101102R00</t>
  </si>
  <si>
    <t>Svislé přemístění výkopku z horniny 1 až 4, při hloubce výkopu přes 2,5 do 4 m</t>
  </si>
  <si>
    <t>bez naložení do dopravní nádoby, ale s vyprázdněním dopravní nádoby na hromadu nebo na dopravní prostředek,</t>
  </si>
  <si>
    <t>výkop jam do 100m3 ... 100% ... h.1-4 : 50,8475*1</t>
  </si>
  <si>
    <t xml:space="preserve">meziskládka tam : </t>
  </si>
  <si>
    <t xml:space="preserve">meziskládka zpět : </t>
  </si>
  <si>
    <t>zpětné rozprostření : 2,9561</t>
  </si>
  <si>
    <t>162301101R00</t>
  </si>
  <si>
    <t>Vodorovné přemístění výkopku z horniny 1 až 4, na vzdálenost přes 50  do 500 m</t>
  </si>
  <si>
    <t xml:space="preserve">  zásypy : 30,150</t>
  </si>
  <si>
    <t xml:space="preserve">  násypy : 7,48228</t>
  </si>
  <si>
    <t>meziskládka tam a zpět : 37,63228*2</t>
  </si>
  <si>
    <t>výkop jam celkem : 50,8475</t>
  </si>
  <si>
    <t xml:space="preserve">odpočet : </t>
  </si>
  <si>
    <t>zásypy : -30,150</t>
  </si>
  <si>
    <t>násypy : -7,48228</t>
  </si>
  <si>
    <t>167101101R00</t>
  </si>
  <si>
    <t>Nakládání, skládání, překládání neulehlého výkopku nakládání výkopku  do 100 m3, z horniny 1 až 4</t>
  </si>
  <si>
    <t xml:space="preserve">meziskládka : </t>
  </si>
  <si>
    <t>výkopek pro zásyp a násyp : 37,63228</t>
  </si>
  <si>
    <t>ornice : 2,9561</t>
  </si>
  <si>
    <t>171101103R00</t>
  </si>
  <si>
    <t>Uložení sypaniny do násypů zhutněných s uzavřením povrchu násypu z hornin soudržných s předepsanou mírou zhutnění v procentech výsledků zkoušek Proctor-Standard														 přes 96 do 100 % PS</t>
  </si>
  <si>
    <t>s rozprostřením sypaniny ve vrstvách a s hrubým urovnáním,</t>
  </si>
  <si>
    <t xml:space="preserve">svahy kolem šachty : </t>
  </si>
  <si>
    <t>modelace terénu : ((4,43*2,40*0,52)/2)+((4,40*2,30*0,52)/2)+((3,43*1,20*0,52)/2)+((3,40*1,15*0,52)/2)</t>
  </si>
  <si>
    <t>171201201R00</t>
  </si>
  <si>
    <t>Uložení sypaniny na dočasnou skládku tak, že na 1 m2 plochy připadá přes 2 m3 výkopku nebo ornice</t>
  </si>
  <si>
    <t>meziskládka : 37,63228</t>
  </si>
  <si>
    <t>174101101R00</t>
  </si>
  <si>
    <t>Zásyp sypaninou se zhutněním jam, šachet, rýh nebo kolem objektů v těchto vykopávkách</t>
  </si>
  <si>
    <t>z jakékoliv horniny s uložením výkopku po vrstvách,</t>
  </si>
  <si>
    <t>včetně strojního přemístění materiálu pro zásyp ze vzdálenosti do 10 m od okraje zásypu</t>
  </si>
  <si>
    <t>zásyp kolem šachty : (4,30+2,40)*2*(3,05-0,30-0,50)</t>
  </si>
  <si>
    <t>180401211R00</t>
  </si>
  <si>
    <t>Založení trávníku luční trávník, výsevem, v rovině nebo na svahu do 1:5</t>
  </si>
  <si>
    <t>823-1</t>
  </si>
  <si>
    <t>na půdě předem připravené s pokosením, naložením, odvozem odpadu do 20 km a se složením,</t>
  </si>
  <si>
    <t>ornice 10 cm : (4,43*2,45)+(4,40*2,35)+(3,43*1,25)+(3,40*1,20)</t>
  </si>
  <si>
    <t>travní směs : 29,561*0,04*1,035</t>
  </si>
  <si>
    <t>175101201R00</t>
  </si>
  <si>
    <t>Obsyp objektů bez prohození sypaniny</t>
  </si>
  <si>
    <t>sypaninou z vhodných hornin tř. 1 - 4 nebo materiálem, uloženým ve vzdálenosti do 30 m od vnějšího kraje objektu, pro jakoukoliv míru zhutnění,</t>
  </si>
  <si>
    <t>odvodnění drenážního obsypu šachty ... kulovitý obsyp : (4,30+2,40)*2*0,50</t>
  </si>
  <si>
    <t>583320481R</t>
  </si>
  <si>
    <t>Kamenivo nestanovené těžené; frakce 0,0 až 4,0 mm</t>
  </si>
  <si>
    <t>odvodnění drenážního obsypu šachty ... kulovitý obsyp : 6,70*1,67*1,1*1,01</t>
  </si>
  <si>
    <t>213151121R00</t>
  </si>
  <si>
    <t>Montáž vsakovacích nádrží položení geotextílie</t>
  </si>
  <si>
    <t>827-1</t>
  </si>
  <si>
    <t>ochrana základové spáry</t>
  </si>
  <si>
    <t xml:space="preserve">viz příloha D.1.2.1, D.1.2.2 ... skladba S2 : </t>
  </si>
  <si>
    <t>dno šachty : 4,30*4,30</t>
  </si>
  <si>
    <t>69366055R</t>
  </si>
  <si>
    <t>Geosyntetika typ: geotextilie; netkaná; materiál: PP; tl (2 kPa) = 3,9 mm; plošná hmotnost = 300 g/m2; Pevnost v tahu podélně = 10,0 kN/m; Pevnost v tahu příčně = 23,0 kN/m</t>
  </si>
  <si>
    <t xml:space="preserve">ztratné 5% : </t>
  </si>
  <si>
    <t>dno šachty : 4,30*4,30*1,05</t>
  </si>
  <si>
    <t>271531111R00</t>
  </si>
  <si>
    <t>Polštáře zhutněné pod základy kamenivo hrubé, drcené, frakce 16 - 63 mm</t>
  </si>
  <si>
    <t>800-2</t>
  </si>
  <si>
    <t>dno šachty ... podsyp spodní vrstva : 4,30*4,30*0,20</t>
  </si>
  <si>
    <t>271531114R00</t>
  </si>
  <si>
    <t>Polštáře zhutněné pod základy kamenivo drcené, frakce 8 - 16 mm</t>
  </si>
  <si>
    <t>dno šachty ... podsyp horní vrstva : 4,30*4,30*0,10</t>
  </si>
  <si>
    <t>212753114R00</t>
  </si>
  <si>
    <t>Plastové drenážní trubky montáž ohebné plastové drenážní trubky do rýhy, DN 100, bez lože</t>
  </si>
  <si>
    <t>vč. potřebných tvarovek</t>
  </si>
  <si>
    <t>odvodnění drenážního obsypu šachty : 17,00</t>
  </si>
  <si>
    <t>28611223.AR</t>
  </si>
  <si>
    <t>Trubka plastová drenážní spoj: drážkový; potrubí: jednovrstvé; materiál: PVC; povrch: žebrovaný; ohebná; DN = 100; vsakovací plocha = 34,0 cm2/m</t>
  </si>
  <si>
    <t>odvodnění drenážního obsypu šachty : 17,00*1,03</t>
  </si>
  <si>
    <t>212753216R00</t>
  </si>
  <si>
    <t>Plastové drenážní trubky montáž tuhé plastové drenážní trubky do rýhy, DN 160, bez lože</t>
  </si>
  <si>
    <t>odvodnění drenážního obsypu šachty - revizní potrubí : 1,00</t>
  </si>
  <si>
    <t>28611225.AR</t>
  </si>
  <si>
    <t>Trubka plastová drenážní spoj: drážkový; potrubí: jednovrstvé; materiál: PVC; povrch: žebrovaný; ohebná; DN = 160; vsakovací plocha = 44,0 cm2/m</t>
  </si>
  <si>
    <t>odvodnění drenážního obsypu šachty - revizní potrubí : 1,00*1,03</t>
  </si>
  <si>
    <t>212753214R00</t>
  </si>
  <si>
    <t>Plastové drenážní trubky montáž tuhé plastové drenážní trubky do rýhy, DN 100, bez lože</t>
  </si>
  <si>
    <t xml:space="preserve">odvodnění drenážního obsypu šachty : </t>
  </si>
  <si>
    <t>odvod vody do odvodňovacího příkopu : 7,50</t>
  </si>
  <si>
    <t>28611215R</t>
  </si>
  <si>
    <t>Trubka plastová drenážní spoj: hrdlový; potrubí: vícevrstvé; materiál: PE-HD; stěna: R2; povrch: korugovaný; ohebná; DN/ID = 100; SN 4; perforování: TP; vsakovací plocha = 50,0 cm2/m</t>
  </si>
  <si>
    <t>odvod vody do odvodňovacího příkopu : 7,50*1,03</t>
  </si>
  <si>
    <t>212753511R00</t>
  </si>
  <si>
    <t>Plastové drenážní trubky montáž drenážní tvarovky,  , s jedním spojem</t>
  </si>
  <si>
    <t>odvod vody do odvodňovacího příkopu : 1,00</t>
  </si>
  <si>
    <t>28611333.AR</t>
  </si>
  <si>
    <t>Klapka koncová drenážní spoj: drážkový; potrubí: jednovrstvé; materiál: plast; DN = 100</t>
  </si>
  <si>
    <t>odvod vody do odvodňovacího příkopu : 1,00*1,01</t>
  </si>
  <si>
    <t>388129230R12</t>
  </si>
  <si>
    <t>Montáž dílců prefabrikovaných nádrží do 12 t - dno</t>
  </si>
  <si>
    <t>dno šachty : 1,00</t>
  </si>
  <si>
    <t>592262382R1</t>
  </si>
  <si>
    <t>Prefabrikované dno nádrže 2120/2120 mm, v.2780 mm, tl.140 mm</t>
  </si>
  <si>
    <t>388129760R3,5</t>
  </si>
  <si>
    <t>Montáž dílců prefabrikovaných nádrží do 3,5 t - zákrytováh deska</t>
  </si>
  <si>
    <t xml:space="preserve">viz příloha D.1.2.1, D.1.2.2 ... skladba S1 : </t>
  </si>
  <si>
    <t>zákrytová deska šachty : 1,00</t>
  </si>
  <si>
    <t>592262132R1</t>
  </si>
  <si>
    <t>Prefabrikovaná deska zákrytová nádrže 2400/2400 mm, tl.250 mm</t>
  </si>
  <si>
    <t>452313151R00</t>
  </si>
  <si>
    <t>Podkladní a zajišťovací konstrukce z betonu bloky pro potrubí , z betonu prostého třídy C 20/25</t>
  </si>
  <si>
    <t>z cementu portlandského nebo struskoportlandského, v otevřeném výkopu,</t>
  </si>
  <si>
    <t>betonový blok : 0,30*0,25*0,75</t>
  </si>
  <si>
    <t>452353101R00</t>
  </si>
  <si>
    <t xml:space="preserve">Bednění podkladních a zajišťovacích konstrukcí bloků pro potrubí </t>
  </si>
  <si>
    <t>v otevřeném výkopu,</t>
  </si>
  <si>
    <t>betonový blok : (0,30+0,25)*2*0,75</t>
  </si>
  <si>
    <t>dno šachty - penetrace : (2,12*2,12)+(((0,25+0,215)/2)*2,12*4)</t>
  </si>
  <si>
    <t>457311117R00</t>
  </si>
  <si>
    <t>Potěr ze suchých směsí beton C 20/25</t>
  </si>
  <si>
    <t>dno šachty - spádový beton : 2,12*2,12*((0,25+0,215)/2)-(0,25^2*3,14*((0,25+0,215)/2))</t>
  </si>
  <si>
    <t xml:space="preserve">  dno šachty - spádový beton : (2,12*2,12)-(0,25^2*3,14)</t>
  </si>
  <si>
    <t xml:space="preserve">hmotnost 1 m2 sítě je 2,105 kg : </t>
  </si>
  <si>
    <t>4,29815*0,002105</t>
  </si>
  <si>
    <t>596841111RT61</t>
  </si>
  <si>
    <t>Kladení dlažby z dlaždic do cementového lože, včetně dlaždic betonových 30/30/5 cm</t>
  </si>
  <si>
    <t>okapový chodník : ((2,40+3,00)*2)*0,30</t>
  </si>
  <si>
    <t>935112111R01</t>
  </si>
  <si>
    <t>Montáž okapového žlabu do betonu tl.10cm, včetně betonových žlabovek 300/200/80 mm</t>
  </si>
  <si>
    <t>Včetně  dodání hmot pro lože a vyplnění spár.</t>
  </si>
  <si>
    <t>okapový žlab : (3,40+3,00)*2</t>
  </si>
  <si>
    <t>631313511R00</t>
  </si>
  <si>
    <t xml:space="preserve">Mazanina z betonu prostého tl. přes 80 do 120 mm třídy C 12/15,  </t>
  </si>
  <si>
    <t>(z kameniva) hlazená dřevěným hladítkem</t>
  </si>
  <si>
    <t>podkladní beton C12/15 tl.100mm Včetně vytvoření dilatačních spár,včetně utěsnění pracovních spár</t>
  </si>
  <si>
    <t>dno šachty ... podkladní beton tl. 100 mm pod šachtou : 2,70*2,70*0,10</t>
  </si>
  <si>
    <t>631351101R00</t>
  </si>
  <si>
    <t>Bednění stěn, rýh a otvorů v podlahách zřízení</t>
  </si>
  <si>
    <t>dno šachty ... podkladní beton tl. 100 mm pod šachtou : (2,70+2,70)*2*0,10</t>
  </si>
  <si>
    <t>631351102R00</t>
  </si>
  <si>
    <t>Bednění stěn, rýh a otvorů v podlahách odstranění</t>
  </si>
  <si>
    <t>šachta : 2,12*2,12</t>
  </si>
  <si>
    <t xml:space="preserve">DN 120 : </t>
  </si>
  <si>
    <t>výtlačné potrubí odpadu z vrtu : 1,00</t>
  </si>
  <si>
    <t>výtlačné potrubí z vrtu : 1,00</t>
  </si>
  <si>
    <t>chránička elektro : 1,00</t>
  </si>
  <si>
    <t xml:space="preserve">DN 200 : </t>
  </si>
  <si>
    <t xml:space="preserve">DN 400 : </t>
  </si>
  <si>
    <t>zárubnice vrtu : 1,00</t>
  </si>
  <si>
    <t>970051130R00</t>
  </si>
  <si>
    <t>Jádrové vrtání, kruhové prostupy v železobetonu jádrové vrtání , do D 130 mm</t>
  </si>
  <si>
    <t>výtlačné potrubí odpadu z vrtu : 1,00*0,14</t>
  </si>
  <si>
    <t>výtlačné potrubí z vrtu : 1,00*0,14</t>
  </si>
  <si>
    <t>chránička elektro : 1,00*0,14</t>
  </si>
  <si>
    <t>970051300R40</t>
  </si>
  <si>
    <t>Vrtání jádrové do ŽB do D 400 mm</t>
  </si>
  <si>
    <t>zárubnice vrtu : 1,00*0,14</t>
  </si>
  <si>
    <t>Svislá doprava suti a vybouraných hmot za prvé podlaží nad nebo pod základním podlažím</t>
  </si>
  <si>
    <t xml:space="preserve">56,57,58,59, : </t>
  </si>
  <si>
    <t>Součet: : 0,01965</t>
  </si>
  <si>
    <t>Součet: : 0,25542</t>
  </si>
  <si>
    <t>železobeton : 0,00464+0,01407+0,0004+0,00053</t>
  </si>
  <si>
    <t xml:space="preserve">24,26,27,28,29,30,32,34,36,39,40,41,42,43,44,45,46,47,49,50,51,52,54,55,56,57, : </t>
  </si>
  <si>
    <t>Součet: : 44,00463</t>
  </si>
  <si>
    <t>711212001R00</t>
  </si>
  <si>
    <t>Izolace proti netlakové vodě - nátěry a stěrky nátěr hydroizolační proti vlhkosti</t>
  </si>
  <si>
    <t>800-711</t>
  </si>
  <si>
    <t>Položka zahrnuje :</t>
  </si>
  <si>
    <t>- příprava podkladu - otryskání, popř.penetrace</t>
  </si>
  <si>
    <t>- pochozí hydroizolační nátěrový systém s protiskluznou úpravou dvousložkový na bázi kombinace epoxi-polyuretanové pryskyřice, mechanicky odolný, pružný se schopností překlenování trhlin</t>
  </si>
  <si>
    <t>strop šachty : (2,40*2,40)-(0,60*0,60)-(0,80*0,60)</t>
  </si>
  <si>
    <t>711171559RT3</t>
  </si>
  <si>
    <t>Provedení izolace proti zemní vlhkosti termoplasty vodorovné, volně položené, fólie z PVC, tloušťky 1,5 mm</t>
  </si>
  <si>
    <t>odvodnění drenážního obsypu šachty : (4,30+2,40)*2*0,95</t>
  </si>
  <si>
    <t>711172559RT3</t>
  </si>
  <si>
    <t>Provedení izolace proti zemní vlhkosti termoplasty svislé, volně položené, fólie z PVC, tloušťky 1,5 mm</t>
  </si>
  <si>
    <t>odvodnění drenážního obsypu šachty : (4,30*4*0,60)+(2,40*4*0,60)</t>
  </si>
  <si>
    <t>998711101R00</t>
  </si>
  <si>
    <t>Přesun hmot pro izolace proti vodě svisle do 6 m</t>
  </si>
  <si>
    <t>50 m vodorovně měřeno od těžiště půdorysné plochy skládky do těžiště půdorysné plochy objektu</t>
  </si>
  <si>
    <t xml:space="preserve">65,66,67, : </t>
  </si>
  <si>
    <t>Součet: : 0,07141</t>
  </si>
  <si>
    <t>1/Z - Dodávka a montáž otevíravý dešťujistý poklop s vyvýšeným rámem 600x600 mm, z nerezové oceli 1.4404</t>
  </si>
  <si>
    <t>1/Z - Otevíravý dešťujistý poklop s vyvýšeným rámem - z nerezové oceli 1.4404,</t>
  </si>
  <si>
    <t>- pro otvor o světlé velikosti 0,6 x 0,6 m,</t>
  </si>
  <si>
    <t>- otevíravý kryt bude s manipulačním madlem, k rámu bude připevněn dvěma otočnými panty,</t>
  </si>
  <si>
    <t>- s rámem bude kryt spojen otočnými závěsy s táhlem a kombinovaný se vzpěrou pro zajištění krytu v otevřené poloze (cca pod úhlem 125°)</t>
  </si>
  <si>
    <t>- kryt bude uzamykatelný pomocí visacího zámku s bezpečnostní vložkou do</t>
  </si>
  <si>
    <t xml:space="preserve">  venkovního prostředí (součást dodávky),</t>
  </si>
  <si>
    <t>- rám podtmelit silikonovým tmelem a přikotvit chemickými kotvami</t>
  </si>
  <si>
    <t xml:space="preserve">výpis zámečnických výrobků : </t>
  </si>
  <si>
    <t>1/Z - poklop : 1,00</t>
  </si>
  <si>
    <t>2/Z - Dodávka a montáž otevíravý dešťujistý poklop s vyvýšeným rámem včetně odvětrání 600x800 mm, z nerezové oceli 1.4404</t>
  </si>
  <si>
    <t>2/Z - Otevíravý dešťujistý poklop s vyvýšeným rámem včetně odvětrání – z nerezové oceli 1.4404,</t>
  </si>
  <si>
    <t>- pro otvor o světlé velikosti 0,6 x 0,8 m,</t>
  </si>
  <si>
    <t>- otevíravý kryt bude manipulačním madlem, k rámu bude připevněn dvěma otočnými panty,</t>
  </si>
  <si>
    <t>- kryt bude uzamykatelný pomocí visacího zámku s bezpečnostní vložkou do venkovního prostředí (součást dodávky),</t>
  </si>
  <si>
    <t>2/Z - poklop : 1,00</t>
  </si>
  <si>
    <t>3/Z - Dodávka a montáž žebřík pro pevné zabudování dl.2,70 m včetně kotvení, z nerezové oceli 1.4404</t>
  </si>
  <si>
    <t>3/Z - Žebřík pro pevné zabudování – z nerezové oceli 1.4404,</t>
  </si>
  <si>
    <t>- výstupní výška žebříku cca 2,7 m,</t>
  </si>
  <si>
    <t>- štěříny žebříku vyvést pod poklop,</t>
  </si>
  <si>
    <t>- žebřík kotvit chemickými kotvami do betonové konstrukce,</t>
  </si>
  <si>
    <t>- kovové prvky zhotovit z nerezové austenitické oceli</t>
  </si>
  <si>
    <t>4/Z - Dodávka a montáž samostatné madlo pro boční výstup ze žebříku výška 1,1 m, z nerezové oceli 1.4404 vč. kotvení</t>
  </si>
  <si>
    <t>4/Z - Samostatné madlo pro boční výstup ze žebříku – z nerezové oceli 1.4404,</t>
  </si>
  <si>
    <t>- výška madla 1,1 m,</t>
  </si>
  <si>
    <t>- kotvit chemickými kotvami</t>
  </si>
  <si>
    <t>- veškeré spojovací a kotvící prvky budou z nerezové austenitické oceli</t>
  </si>
  <si>
    <t>4/Z - madlo : 1,00</t>
  </si>
  <si>
    <t xml:space="preserve">69,70,71,72, : </t>
  </si>
  <si>
    <t>Součet: : 0,12855</t>
  </si>
  <si>
    <t>825.59</t>
  </si>
  <si>
    <t>šachty ostatní</t>
  </si>
  <si>
    <t>novostavba objektu</t>
  </si>
  <si>
    <t xml:space="preserve">povrchové čerpání - pouze srážkové vody : </t>
  </si>
  <si>
    <t xml:space="preserve">  přítok 5,0 - 10,0 l/s : 84,00</t>
  </si>
  <si>
    <t xml:space="preserve">    cca 20-30m záběr odvodnění/týden : 84/25</t>
  </si>
  <si>
    <t xml:space="preserve">  celkem 4 týdnů / 5 dní v týdnu : </t>
  </si>
  <si>
    <t>odhad cyklické čerpání 4h dennně : 4*5*4</t>
  </si>
  <si>
    <t>celkem 4 týdnů / 5 dní v týdnu : 4*5</t>
  </si>
  <si>
    <t>119001411R00</t>
  </si>
  <si>
    <t>Dočasné zajištění podzemního potrubí nebo vedení betonového potrubí  DN  do 200 mm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</si>
  <si>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</si>
  <si>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 xml:space="preserve">přeložka č. 2 : </t>
  </si>
  <si>
    <t>stávající vodovodní řad ... 1x : 1*0,90</t>
  </si>
  <si>
    <t>119001421R00</t>
  </si>
  <si>
    <t>Dočasné zajištění podzemního potrubí nebo vedení kabelů do 3 kabelů</t>
  </si>
  <si>
    <t>kabel NN ... 1x : 1*0,90</t>
  </si>
  <si>
    <t>130001101R00</t>
  </si>
  <si>
    <t>Příplatek k cenám za ztížené vykopávky v horninách jakékoliv třídy</t>
  </si>
  <si>
    <t>Příplatek k cenám hloubených vykopávek za ztížení vykopávky v blízkosti podzemního vedení nebo výbušnin pro jakoukoliv třídu horniny.</t>
  </si>
  <si>
    <t>stávající vodovodní řad ... 1x : 1*0,90*1,85*1,00</t>
  </si>
  <si>
    <t>kabel NN ... 1x : 1*0,90*1,83*1,50</t>
  </si>
  <si>
    <t xml:space="preserve">viz příloha D.1.3.1, D.1.3.4.1, D.1.3.4.4 : </t>
  </si>
  <si>
    <t>přeložka č. 1 : 15,00*0,90*0,10</t>
  </si>
  <si>
    <t>přeložka č. 2 : 22,00*0,90*0,10</t>
  </si>
  <si>
    <t>výtlak surové vody : 9,00*0,90*0,10</t>
  </si>
  <si>
    <t>odpad z ČS : 15,00*0,95*0,10</t>
  </si>
  <si>
    <t>odpad z šachty nad vrtem : 3,00*0,90*0,10</t>
  </si>
  <si>
    <t>vypouštění z VDJ : 5,00*0,90*0,10</t>
  </si>
  <si>
    <t>revizní šachta : 2,00*(2,00-0,95)*0,10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</si>
  <si>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</si>
  <si>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</si>
  <si>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</si>
  <si>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viz příloha C.3, D.1.3.1, D.1.3.2 : </t>
  </si>
  <si>
    <t xml:space="preserve">  přeložka č. 1 : </t>
  </si>
  <si>
    <t xml:space="preserve">  P1-1 - P1-3 : 12,00*0,90*((1,60+1,72+1,86)/3)</t>
  </si>
  <si>
    <t xml:space="preserve">  P1-3 - P1-4 : 3,00*0,90*((1,86+2,16+2,91+2,92)/4)</t>
  </si>
  <si>
    <t xml:space="preserve">  odpočet ornice : -15,00*0,90*0,10</t>
  </si>
  <si>
    <t xml:space="preserve">  přeložka č. 2 : </t>
  </si>
  <si>
    <t xml:space="preserve">  P2-1 - P2-3 : 5,60*0,90*((2,92+2,81+1,89)/3)</t>
  </si>
  <si>
    <t xml:space="preserve">  P2-3 - P2-5 : 16,40*0,90*((1,89+1,85+1,83+1,60)/4)</t>
  </si>
  <si>
    <t xml:space="preserve">  odpočet ornice : -22,00*0,90*0,10</t>
  </si>
  <si>
    <t xml:space="preserve">  výtlak surové vody : </t>
  </si>
  <si>
    <t xml:space="preserve">  V1 - V2 : 4,30*0,90*((1,99+2,06+1,62+1,37)/4)</t>
  </si>
  <si>
    <t xml:space="preserve">  V2 - V3 : 4,70*0,90*((1,37+2,45+2,66+2,91)/4)</t>
  </si>
  <si>
    <t xml:space="preserve">  odpočet ornice : -9,00*0,90*0,10</t>
  </si>
  <si>
    <t xml:space="preserve">  odpad z ČS : </t>
  </si>
  <si>
    <t xml:space="preserve">  O1 - O3 : 5,00*0,95*((2,80+2,83+2,69+1,76+1,58)/5)</t>
  </si>
  <si>
    <t xml:space="preserve">  O3 - O5 : 10,00*0,95*((1,58+1,65+1,28+0,88+0,61+0,12)/6)</t>
  </si>
  <si>
    <t xml:space="preserve">  rozšíření - revizní šachta : 2,00*(2,00-0,95)*1,65</t>
  </si>
  <si>
    <t xml:space="preserve">  prohloubení - revizní šachta : 2,00*2,00*(0,15+0,10+0,15)</t>
  </si>
  <si>
    <t xml:space="preserve">  odpočet ornice - odpad z ČS : -15,00*0,95*0,10</t>
  </si>
  <si>
    <t xml:space="preserve">  odpočet ornice - revizní šachta : -2,00*(2,00-0,95)*0,10</t>
  </si>
  <si>
    <t xml:space="preserve">  odpad z šachty nad vrtem : </t>
  </si>
  <si>
    <t xml:space="preserve">  vrt - O3 : 3,00*0,90*((2,63+1,13+1,14)/3)</t>
  </si>
  <si>
    <t xml:space="preserve">  odpočet ornice : -3,00*0,90*0,10</t>
  </si>
  <si>
    <t xml:space="preserve">  vypouštění z VDJ : </t>
  </si>
  <si>
    <t xml:space="preserve">  ČS - lom : 3,90*0,90*((3,12+2,98+2,87+1,70)/4)</t>
  </si>
  <si>
    <t xml:space="preserve">  lom - RŠ : 1,10*0,90*((1,70+1,66+1,59)/3)</t>
  </si>
  <si>
    <t xml:space="preserve">  odpočet ornice : -5,00*0,90*0,10</t>
  </si>
  <si>
    <t>132301212R00</t>
  </si>
  <si>
    <t xml:space="preserve">Hloubení rýh šířky přes 60 do 200 cm do 1000 m3, v hornině 4, hloubení strojně </t>
  </si>
  <si>
    <t xml:space="preserve">výpočet hloubení rýh v hor.3 : </t>
  </si>
  <si>
    <t>151101101R00</t>
  </si>
  <si>
    <t>Zřízení pažení a rozepření stěn rýh příložné  pro jakoukoliv mezerovitost, hloubky do 2 m</t>
  </si>
  <si>
    <t>pro podzemní vedení pro všechny šířky rýhy,</t>
  </si>
  <si>
    <t xml:space="preserve">přeložka č. 1 : </t>
  </si>
  <si>
    <t>P1-1 - P1-3 : 12,00*2*((1,60+1,72+1,86)/3)</t>
  </si>
  <si>
    <t>P2-3 - P2-5 : 16,40*2*((1,89+1,85+1,83+1,60)/4)</t>
  </si>
  <si>
    <t xml:space="preserve">výtlak surové vody : </t>
  </si>
  <si>
    <t>V1 - V2 : 4,30*2*((1,99+2,06+1,62+1,37)/4)</t>
  </si>
  <si>
    <t xml:space="preserve">odpad z ČS : </t>
  </si>
  <si>
    <t>O3 - O5 : 10,00*2*((1,58+1,65+1,28+0,88+0,61+0,12)/6)</t>
  </si>
  <si>
    <t>rozšíření - revizní šachta : 2*(2,00-0,95)*1,65</t>
  </si>
  <si>
    <t>prohloubení - revizní šachta : 4*2,00*(0,15+0,10+0,15)</t>
  </si>
  <si>
    <t xml:space="preserve">odpad z šachty nad vrtem : </t>
  </si>
  <si>
    <t>vrt - O3 : 3,00*2*((2,63+1,13+1,14)/3)</t>
  </si>
  <si>
    <t xml:space="preserve">vypouštění z VDJ : </t>
  </si>
  <si>
    <t>lom - RŠ : 1,10*2*((1,70+1,66+1,59)/3)</t>
  </si>
  <si>
    <t>151101102R00</t>
  </si>
  <si>
    <t>Zřízení pažení a rozepření stěn rýh příložné  pro jakoukoliv mezerovitost, hloubky do 4 m</t>
  </si>
  <si>
    <t>P1-3 - P1-4 : 3,00*2*((1,86+2,16+2,91+2,92)/4)</t>
  </si>
  <si>
    <t>P2-1 - P2-3 : 5,60*2*((2,92+2,81+1,89)/3)</t>
  </si>
  <si>
    <t>V2 - V3 : 4,70*2*((1,37+2,45+2,66+2,91)/4)</t>
  </si>
  <si>
    <t>O1 - O3 : 5,00*2*((2,80+2,83+2,69+1,76+1,58)/5)</t>
  </si>
  <si>
    <t>ČS - lom : 3,90*2*((3,12+2,98+2,87+1,70)/4)</t>
  </si>
  <si>
    <t>151101111R00</t>
  </si>
  <si>
    <t>Odstranění pažení a rozepření rýh příložné , hloubky do 2 m</t>
  </si>
  <si>
    <t>pro podzemní vedení s uložením materiálu na vzdálenost do 3 m od kraje výkopu,</t>
  </si>
  <si>
    <t>151101112R00</t>
  </si>
  <si>
    <t>Odstranění pažení a rozepření rýh příložné , hloubky do 4 m</t>
  </si>
  <si>
    <t>Odkaz na mn. položky pořadí 12 : 109,41600</t>
  </si>
  <si>
    <t xml:space="preserve">zásypy : </t>
  </si>
  <si>
    <t>meziskládka tam a zpět : 96,6677*2</t>
  </si>
  <si>
    <t xml:space="preserve">odpočet potrubí : </t>
  </si>
  <si>
    <t>přeložka č. 1 : -15,00*0,0315^2*3,14</t>
  </si>
  <si>
    <t>přeložka č. 2 : -22,00*0,045^2*3,14</t>
  </si>
  <si>
    <t>výtlak surové vody : -9,00*0,0315^2*3,14</t>
  </si>
  <si>
    <t>odpad z ČS : -15,00*0,08^2*3,14</t>
  </si>
  <si>
    <t>odpad z šachty nad vrtem : -3,00*0,016^2*3,14</t>
  </si>
  <si>
    <t>vypouštění z VDJ : -5,00*0,0315^2*3,14</t>
  </si>
  <si>
    <t>lože : -8,07504</t>
  </si>
  <si>
    <t>podkladní beton : -0,15876</t>
  </si>
  <si>
    <t>175101101RT2</t>
  </si>
  <si>
    <t>Obsyp potrubí bez prohození sypaniny, s dodáním štěrkopísku frakce 0 - 22 mm</t>
  </si>
  <si>
    <t>sypaninou z vhodných hornin tř. 1 - 4 nebo materiálem připraveným podél výkopu ve vzdálenosti do 3 m od jeho kraje, pro jakoukoliv hloubku výkopu a jakoukoliv míru zhutnění,</t>
  </si>
  <si>
    <t xml:space="preserve">viz příloha D.1.3.1, D.1.3.4.1 : </t>
  </si>
  <si>
    <t>přeložka č. 1 : 15,00*0,90*0,363</t>
  </si>
  <si>
    <t>přeložka č. 2 : 22,00*0,90*0,39</t>
  </si>
  <si>
    <t>výtlak surové vody : 9,00*0,90*0,363</t>
  </si>
  <si>
    <t>odpad z ČS : 15,00*0,95*0,46</t>
  </si>
  <si>
    <t>odpad z šachty nad vrtem : 3,00*0,90*0,332</t>
  </si>
  <si>
    <t>vypouštění z VDJ : 5,00*0,90*0,363</t>
  </si>
  <si>
    <t xml:space="preserve">ornice 10 cm : </t>
  </si>
  <si>
    <t>přeložka č. 1 : (15,00-3,30)*0,90</t>
  </si>
  <si>
    <t>přeložka č. 2 : (22,00-3,80)*0,90</t>
  </si>
  <si>
    <t>výtlak surové vody : 9,00*0,90</t>
  </si>
  <si>
    <t>odpad z ČS : 15,00*0,95</t>
  </si>
  <si>
    <t>odpad z šachty nad vrtem : 3,00*0,90</t>
  </si>
  <si>
    <t>vypouštění z VDJ : 5,00*0,90</t>
  </si>
  <si>
    <t>revizní šachta : 2,00*(2,00-0,95)</t>
  </si>
  <si>
    <t>452112111R00</t>
  </si>
  <si>
    <t>Osazení betonových dílců pod potrubí prstenců nebo rámůpod poklopy a mříže výšky do 100 mm</t>
  </si>
  <si>
    <t xml:space="preserve">viz příloha D.1.3.1, D.1.3.3, D.1.3.5 : </t>
  </si>
  <si>
    <t>odpad z ČS : 2,00</t>
  </si>
  <si>
    <t>59224346R</t>
  </si>
  <si>
    <t>prstenec vyrovnávací šachetní; betonový; TBW; DN = 625,0 mm; h = 40,0 mm; s = 120,00 mm</t>
  </si>
  <si>
    <t>452112121R00</t>
  </si>
  <si>
    <t>Osazení betonových dílců pod potrubí prstenců nebo rámůpod poklopy a mříže výšky přes 100 do 200 mm</t>
  </si>
  <si>
    <t>59224349R</t>
  </si>
  <si>
    <t>prstenec vyrovnávací šachetní; betonový; TBW; DN = 625,0 mm; h = 120,0 mm; s = 120,00 mm</t>
  </si>
  <si>
    <t>451573111R00</t>
  </si>
  <si>
    <t>Lože pod potrubí, stoky a drobné objekty z písku a štěrkopísku  do 65 mm</t>
  </si>
  <si>
    <t>revizní šachta : 1,56*1,56*0,15</t>
  </si>
  <si>
    <t>452311131R00</t>
  </si>
  <si>
    <t>Podkladní a zajišťovací konstrukce z betonu desky pod potrubí, stoky a drobné objekty , z betonu prostého třídy C 12/15</t>
  </si>
  <si>
    <t xml:space="preserve">viz příloha D.1.3.1, D.1.3.4.4 : </t>
  </si>
  <si>
    <t>revizní šachta : 1,26*1,26*0,10</t>
  </si>
  <si>
    <t>871161121R00</t>
  </si>
  <si>
    <t>Montáž potrubí z plastických hmot z tlakových trubek polyetylenových, vnějšího průměru 32 mm</t>
  </si>
  <si>
    <t>odpad z šachty nad vrtem : 3,00</t>
  </si>
  <si>
    <t>286134601R</t>
  </si>
  <si>
    <t>odpad z šachty nad vrtem : 3,00*1,015</t>
  </si>
  <si>
    <t>871181121R00</t>
  </si>
  <si>
    <t>Montáž potrubí z plastických hmot z tlakových trubek polyetylenových, vnějšího průměru 50 mm</t>
  </si>
  <si>
    <t>odpad z šachty nad vrtem : 0,30</t>
  </si>
  <si>
    <t>286134603R</t>
  </si>
  <si>
    <t>odpad z šachty nad vrtem : 0,30*1,015</t>
  </si>
  <si>
    <t>871211121R00</t>
  </si>
  <si>
    <t>Montáž potrubí z plastických hmot z tlakových trubek polyetylenových, vnějšího průměru 63 mm</t>
  </si>
  <si>
    <t>včetně elektrotvarovek na přímé úseky potrubí</t>
  </si>
  <si>
    <t>přeložka č. 1 : 15,00</t>
  </si>
  <si>
    <t>výtlak surové vody : 9,00</t>
  </si>
  <si>
    <t>vypouštění z VDJ : 5,00</t>
  </si>
  <si>
    <t>286134604R</t>
  </si>
  <si>
    <t>přeložka č. 1 : 15,00*1,015</t>
  </si>
  <si>
    <t>výtlak surové vody : 9,00*1,015</t>
  </si>
  <si>
    <t>vypouštění z VDJ : 5,00*1,015</t>
  </si>
  <si>
    <t>871241121R00</t>
  </si>
  <si>
    <t>Montáž potrubí z plastických hmot z tlakových trubek polyetylenových, vnějšího průměru 90 mm</t>
  </si>
  <si>
    <t>přeložka č. 2 : 22,00</t>
  </si>
  <si>
    <t>286134632R</t>
  </si>
  <si>
    <t>přeložka č. 2 : 22,00*1,015</t>
  </si>
  <si>
    <t>871311121R00</t>
  </si>
  <si>
    <t>Montáž potrubí z plastických hmot z tlakových trubek polyetylenových, vnějšího průměru 160 mm</t>
  </si>
  <si>
    <t>odpad z ČS : 15,00</t>
  </si>
  <si>
    <t>286134636R</t>
  </si>
  <si>
    <t>odpad z ČS : 15,00*1,015</t>
  </si>
  <si>
    <t>877162121R00</t>
  </si>
  <si>
    <t>Montáž elektrotvarovek přirážka za 1 spoj elektrotvarovky, vnějšího průměru 32 mm</t>
  </si>
  <si>
    <t>1,00+1,00</t>
  </si>
  <si>
    <t>28613102.MR</t>
  </si>
  <si>
    <t>Spojka plastová typ: přesuvná, jednoznačná; materiál: PE 100; DN = 25; DN2 = 25; de = 44,0 mm; de2 = 44,0 mm; PN 16; SDR 11,0</t>
  </si>
  <si>
    <t>odpad z šachty nad vrtem : 1,00</t>
  </si>
  <si>
    <t>28613045.MR</t>
  </si>
  <si>
    <t>Koleno plastové typ: jednoznačné; úhel = 90,0 °; materiál: PE 100; DN = 25; DN2 = 25; de = 32,0 mm; de2 = 32,0 mm; PN 16; SDR 11,0</t>
  </si>
  <si>
    <t>877182121R00</t>
  </si>
  <si>
    <t>Montáž elektrotvarovek přirážka za 1 spoj elektrotvarovky, vnějšího průměru 50 mm</t>
  </si>
  <si>
    <t>28613104.MR</t>
  </si>
  <si>
    <t>Spojka plastová typ: přesuvná, jednoznačná; materiál: PE 100; DN = 40; DN2 = 40; de = 66,0 mm; de2 = 66,0 mm; PN 16; SDR 11,0</t>
  </si>
  <si>
    <t>28613083.MR</t>
  </si>
  <si>
    <t>Spojka plastová typ: redukovaná centrická; materiál: PE 100; DN = 40; DN2 = 25; de = 66,0 mm; PN 16; SDR 11,0</t>
  </si>
  <si>
    <t>877212121R00</t>
  </si>
  <si>
    <t>Montáž elektrotvarovek přirážka za 1 spoj elektrotvarovky, vnějšího průměru 63 mm</t>
  </si>
  <si>
    <t>8,00+1,00+6,00+2,00+2,00+1,00</t>
  </si>
  <si>
    <t>28613105.MR</t>
  </si>
  <si>
    <t>spojka/nátrubek PE 100; SDR 11,0; D = 63,0 mm; spoj elektrosvařovaný</t>
  </si>
  <si>
    <t>přeložka č. 1 : 8,00</t>
  </si>
  <si>
    <t>28613039.30</t>
  </si>
  <si>
    <t>Elekrokoleno 30° d 63 mm PE 100</t>
  </si>
  <si>
    <t>vypouštění z VDJ : 1,00</t>
  </si>
  <si>
    <t>28613039.MR</t>
  </si>
  <si>
    <t>Koleno plastové typ: jednoznačné; úhel = 45,0 °; materiál: PE 100; DN = 50; DN2 = 50; de = 63,0 mm; de2 = 63,0 mm; PN 16; SDR 11,0</t>
  </si>
  <si>
    <t>přeložka č. 1 : 2,00</t>
  </si>
  <si>
    <t>výtlak surové vody : 3,00</t>
  </si>
  <si>
    <t>28613030R631T22</t>
  </si>
  <si>
    <t>Oblouk 22° d  63 mm PE 100</t>
  </si>
  <si>
    <t>28613030R631T45</t>
  </si>
  <si>
    <t>Oblouk 45° d  63 mm PE 100</t>
  </si>
  <si>
    <t>28613030R631T60</t>
  </si>
  <si>
    <t>Oblouk 60° d  63 mm PE 100</t>
  </si>
  <si>
    <t>přeložka č. 1 : 1,00</t>
  </si>
  <si>
    <t>877242121R00</t>
  </si>
  <si>
    <t>Montáž elektrotvarovek přirážka za 1 spoj elektrotvarovky, vnějšího průměru 90 mm</t>
  </si>
  <si>
    <t>7,00+2,00+4,00+4,00</t>
  </si>
  <si>
    <t>28613106.MR</t>
  </si>
  <si>
    <t>spojka/nátrubek PE 100; SDR 11,0; D = 90,0 mm; spoj elektrosvařovaný</t>
  </si>
  <si>
    <t>přeložka č. 2 : 7,00</t>
  </si>
  <si>
    <t>28613030R11</t>
  </si>
  <si>
    <t>Oblouk 11° d 90 mm PE 100</t>
  </si>
  <si>
    <t>přeložka č. 2 : 2,00</t>
  </si>
  <si>
    <t>28613040.MR</t>
  </si>
  <si>
    <t>Koleno plastové typ: jednoznačné; úhel = 45,0 °; materiál: PE 100; DN = 80; DN2 = 80; de = 90,0 mm; de2 = 90,0 mm; PN 16; SDR 11,0</t>
  </si>
  <si>
    <t>přeložka č. 2 : 4,00</t>
  </si>
  <si>
    <t>28613030R45</t>
  </si>
  <si>
    <t>Oblouk 45° d 90 mm PE 100</t>
  </si>
  <si>
    <t>877252121R00</t>
  </si>
  <si>
    <t>Montáž elektrotvarovek přirážka za 1 spoj elektrotvarovky, vnějšího průměru 110 mm</t>
  </si>
  <si>
    <t>1,00</t>
  </si>
  <si>
    <t>28613089.MR</t>
  </si>
  <si>
    <t>Spojka plastová typ: redukovaná centrická; materiál: PE 100; DN = 100; DN2 = 80; de = 138,0 mm; PN 16; SDR 11,0</t>
  </si>
  <si>
    <t>přeložka č. 2 : 1,00</t>
  </si>
  <si>
    <t>877312121R00</t>
  </si>
  <si>
    <t>Montáž elektrotvarovek Přirážka za 1 spoj elektrotvarovky, vnějšího průměru 160 mm</t>
  </si>
  <si>
    <t>2,00+2,00+2,00</t>
  </si>
  <si>
    <t>28613108.MR</t>
  </si>
  <si>
    <t>spojka/nátrubek PE 100; SDR 11,0; D = 160,0 mm; spoj elektrosvařovaný</t>
  </si>
  <si>
    <t>28613042.MR</t>
  </si>
  <si>
    <t>Koleno plastové typ: jednoznačné; úhel = 45,0 °; materiál: PE 100; DN = 150; DN2 = 150; de = 160,0 mm; de2 = 160,0 mm; PN 16; SDR 11,0</t>
  </si>
  <si>
    <t>28653767R</t>
  </si>
  <si>
    <t>nákružek lemový PE 100; SDR 17,0; D = 160,0 mm; spoj svařovaný</t>
  </si>
  <si>
    <t>286543691R160</t>
  </si>
  <si>
    <t>Příruba volná k lemovému nákružku d160/DN150mm</t>
  </si>
  <si>
    <t>857242121R50</t>
  </si>
  <si>
    <t>Montáž tvarovek litin. jednoos.přír. výkop DN 50</t>
  </si>
  <si>
    <t>přeložka č. 1 : 1,00+2,00</t>
  </si>
  <si>
    <t>výtlak surové vody : 1,00+1,00</t>
  </si>
  <si>
    <t>552720240R50</t>
  </si>
  <si>
    <t>Tvarovka přírubová s hladkým koncem F-kus DN 50, dl. 800 mm</t>
  </si>
  <si>
    <t>výtlak surové vody : 1,00</t>
  </si>
  <si>
    <t>422935301R</t>
  </si>
  <si>
    <t>857242121R00</t>
  </si>
  <si>
    <t>Montáž litinových tvarovek na potrubí litinovém tlakovém jednoosých, na potrubí z trub přírubových v otevřeném výkopu, v otevřeném kanálu nebo v šachtě, DN 80 mm</t>
  </si>
  <si>
    <t>552720241R80</t>
  </si>
  <si>
    <t>Tvarovka přírubová s hladkým koncem F-kus DN 90, dl. 800 mm</t>
  </si>
  <si>
    <t>422935303R</t>
  </si>
  <si>
    <t>857601102R00</t>
  </si>
  <si>
    <t>Montáž litinových tvarovek na potrubí litinovém tlakovém jednoosých, na potrubí z trub hrdlových  v otevřeném výkopu, v otevřeném kanálu nebo v šachtě, DN 100 mm</t>
  </si>
  <si>
    <t>422935304R</t>
  </si>
  <si>
    <t>857601104R00</t>
  </si>
  <si>
    <t>Montáž litinových tvarovek na potrubí litinovém tlakovém jednoosých, na potrubí z trub hrdlových  v otevřeném výkopu, v otevřeném kanálu nebo v šachtě, DN 150 mm</t>
  </si>
  <si>
    <t>552720244R150</t>
  </si>
  <si>
    <t>Tvarovka přírubová s hladkým koncem F-kus DN 150, dl. 800 mm</t>
  </si>
  <si>
    <t>odpad z ČS : 1,00</t>
  </si>
  <si>
    <t>422935306R</t>
  </si>
  <si>
    <t>891311111R00</t>
  </si>
  <si>
    <t>Montáž vodovodních armatur na potrubí šoupátek v otevřeném výkopu nebo v šachtách s osazením zemní soupravy (bez poklopů), DN 150 mm</t>
  </si>
  <si>
    <t>42227106R</t>
  </si>
  <si>
    <t>odpad z ČS : 1,00*1,01</t>
  </si>
  <si>
    <t>422913308R</t>
  </si>
  <si>
    <t>souprava zemní teleskopická šoupátková; pro ruční ovládání šoupat a domovních šoupátek; DN 100-150; rozsah min.1,05m  max. 1,75m; provedení dvoudílné; mat. vnější chránička z PE, ovl.čtyřhran z litiny, vnitřní teleskop ze zink.oceli</t>
  </si>
  <si>
    <t>899401112V02</t>
  </si>
  <si>
    <t>Osazení poklopů litinových šoupátkových, vč. odláždění dle přílohy D.1.3.4.2</t>
  </si>
  <si>
    <t>42291353R</t>
  </si>
  <si>
    <t>poklop šoupátkový šedá litina; použití pro vodu, k ochraně zemních soustav osazených na šoupátkách, k zabudování do terénu a vozovek; ochrana proti korozi asfaltový nátěr vně i uvnitř; h = 210,0 mm; vnitř.pr.D = 200 mm; D = 260,0 mm</t>
  </si>
  <si>
    <t>42291510R</t>
  </si>
  <si>
    <t>deska podkladová pro ventilkové a šoupátkové poklopy; plastové</t>
  </si>
  <si>
    <t>894411111R00</t>
  </si>
  <si>
    <t>Zřízení šachet kanalizačních z betonových dílců na potrubí s obložením dna betonem C 25/30 z cementu portlandského nebo struskoportlandského, na potrubí DN do 200 mm</t>
  </si>
  <si>
    <t>výšky vstupu do 1,5 m, podkladní deska z betonu B5, montáž a dodávka stupadel,</t>
  </si>
  <si>
    <t>59224366.80</t>
  </si>
  <si>
    <t>Dno šachtové DN 800, h=900mm, PS</t>
  </si>
  <si>
    <t>592243533R</t>
  </si>
  <si>
    <t>konus šachetní; železobetonový; TBR; d = 1 040,0 mm; DN = 800,0 mm; DN 2 = 625 mm; h = 600 mm; počet stupadel 2; ocelové s PE povlakem, kapsové</t>
  </si>
  <si>
    <t>592243731R</t>
  </si>
  <si>
    <t>profil těsnicí elastomerní; pro spojení betonových šachetních dílů; tvar kruh; d = 800,0 mm</t>
  </si>
  <si>
    <t>899102111R00</t>
  </si>
  <si>
    <t>Osazení poklopů litinových a ocelových o hmotnost jednotlivě přes 50  do 100 kg</t>
  </si>
  <si>
    <t>55243343R</t>
  </si>
  <si>
    <t>poklop kanalizační; litino-betonový; D výrobku 605 mm; únosnost B 125 kN; bez odvětrání</t>
  </si>
  <si>
    <t>722239104R00</t>
  </si>
  <si>
    <t>Montáž armatury závitové se dvěma závity G 5/4"</t>
  </si>
  <si>
    <t>800-721</t>
  </si>
  <si>
    <t>odpad z šachty nad vrtem : 1,00+2,00+1,00</t>
  </si>
  <si>
    <t>55118107R5/4x1</t>
  </si>
  <si>
    <t>ISO spojka redukovaná 5/4" x 1"</t>
  </si>
  <si>
    <t>55118104R1</t>
  </si>
  <si>
    <t>ISO spojka s vnějším závitem 1"</t>
  </si>
  <si>
    <t>odpad z šachty nad vrtem : 2,00</t>
  </si>
  <si>
    <t>551135733R1</t>
  </si>
  <si>
    <t>Klapka zpětná mosazná 1"</t>
  </si>
  <si>
    <t>891315111R00</t>
  </si>
  <si>
    <t>Montáž vodovodních armatur na potrubí koncových klapek (žabích) hrdlových, DN 150 mm</t>
  </si>
  <si>
    <t>42284015R1</t>
  </si>
  <si>
    <t>Koncová zpětná klapka DN 150</t>
  </si>
  <si>
    <t>892241111R00</t>
  </si>
  <si>
    <t>přísun, montáže, demontáže a odsunu zkoušecího čerpadla, napuštění tlakovou vodou a dodání vody pro tlakovou zkoušku,</t>
  </si>
  <si>
    <t>892351111R00</t>
  </si>
  <si>
    <t>892233111R00</t>
  </si>
  <si>
    <t>Proplach a desinfekce vodovodního potrubí DN od 40 do 70 mm</t>
  </si>
  <si>
    <t>napuštění a vypuštění vody, dodání vody a desinfekčního prostředku, náklady na bakteriologický rozbor vody,</t>
  </si>
  <si>
    <t>892273111R00</t>
  </si>
  <si>
    <t>Proplach a desinfekce vodovodního potrubí DN od 80 do 125 mm</t>
  </si>
  <si>
    <t>892353111R00</t>
  </si>
  <si>
    <t>Proplach a desinfekce vodovodního potrubí DN 150 nebo 200 mm</t>
  </si>
  <si>
    <t>899713111R00</t>
  </si>
  <si>
    <t>Orientační tabulky na vodovodních a kanalizačních řadech na sloupku ocelovém nebo betonovém</t>
  </si>
  <si>
    <t>Včetně dodání a připevnění tabulky a osazení sloupků.</t>
  </si>
  <si>
    <t xml:space="preserve">viz příloha D.1.3.1, D.1.3.4.3 : </t>
  </si>
  <si>
    <t>kpl</t>
  </si>
  <si>
    <t>899721112R00</t>
  </si>
  <si>
    <t>Výstražné fólie výstražná fólie pro vodovod, šířka 30 cm</t>
  </si>
  <si>
    <t>POL1_0</t>
  </si>
  <si>
    <t>936451111R01</t>
  </si>
  <si>
    <t>Zaslepení konců rušeného potrubí betonem C 25/30</t>
  </si>
  <si>
    <t xml:space="preserve">viz příloha D.1.3.1, D.1.3.3 : </t>
  </si>
  <si>
    <t>998276101R00</t>
  </si>
  <si>
    <t>Přesun hmot pro trubní vedení z trub plastových nebo sklolaminátových v otevřeném výkopu</t>
  </si>
  <si>
    <t>vodovodu nebo kanalizace ražené nebo hloubené (827 1.1, 827 1.9, 827 2.1, 827 2.9), drobných objektů</t>
  </si>
  <si>
    <t>210800547RT1</t>
  </si>
  <si>
    <t>Montáž vodiče H07V-U (CY), 6 mm2, uloženého pevně, včetně dodávky vodiče</t>
  </si>
  <si>
    <t>přeložka č. 1 : 16,00</t>
  </si>
  <si>
    <t>přeložka č. 2 : 23,00</t>
  </si>
  <si>
    <t>výtlak surové vody : 10,00</t>
  </si>
  <si>
    <t>odpad z ČS : 19,00</t>
  </si>
  <si>
    <t>460510223RT1</t>
  </si>
  <si>
    <t>Žlab kabelový prefabrikovaný TK 2, asfaltovaný, včetně dodávky žlabu a poklopu</t>
  </si>
  <si>
    <t>POL1_9</t>
  </si>
  <si>
    <t>827.11.A1</t>
  </si>
  <si>
    <t>Profil potrubí DN do 100 mm</t>
  </si>
  <si>
    <t>potrubí z trub z plastických hmot a sklolaminátu</t>
  </si>
  <si>
    <t>PRO</t>
  </si>
  <si>
    <t>12730251R54/2</t>
  </si>
  <si>
    <t>Potrubí - nerez ocel dle DIN 1.4404 54 x 2 mm</t>
  </si>
  <si>
    <t xml:space="preserve">viz příloha D.2.1.1, D.2.1.2.1, D.2.1.2.2 : </t>
  </si>
  <si>
    <t>potrubí DN50 : 40,00</t>
  </si>
  <si>
    <t>12730248R44</t>
  </si>
  <si>
    <t>Potrubí - nerez ocel dle DIN 1.4404 44 x 2 mm</t>
  </si>
  <si>
    <t>potrubí DN40 : 34,00</t>
  </si>
  <si>
    <t>12730246R35</t>
  </si>
  <si>
    <t>Potrubí - nerez ocel dle DIN 1.4404 35 x 1,5 mm  včetně tvarovek a fitinek</t>
  </si>
  <si>
    <t>potrubí DN32 : 0,50</t>
  </si>
  <si>
    <t>12730238R28</t>
  </si>
  <si>
    <t>Potrubí - nerez ocel dle DIN 1.4404 28 x 1,5 mm, včetně tvarovek a fitinek</t>
  </si>
  <si>
    <t>potrubí DN25 : 1,00</t>
  </si>
  <si>
    <t>12730238R24</t>
  </si>
  <si>
    <t>Potrubí - nerez ocel dle DIN 1.4404 24 x 1,5 mm, včetně tvarovek a fitinek</t>
  </si>
  <si>
    <t>potrubí DN21 : 3,50</t>
  </si>
  <si>
    <t>12730216R13</t>
  </si>
  <si>
    <t>Potrubí - nerez ocel dle DIN 1.4404 13 x 1,5 mm, včetně tvarovek a fitinek</t>
  </si>
  <si>
    <t>potrubí DN10 : 3,00</t>
  </si>
  <si>
    <t>5525852706R150</t>
  </si>
  <si>
    <t>F-kus DN 150</t>
  </si>
  <si>
    <t>F-kus : 1,00</t>
  </si>
  <si>
    <t>5525852703R80</t>
  </si>
  <si>
    <t>F-kus DN 80</t>
  </si>
  <si>
    <t>F- kus DN 50</t>
  </si>
  <si>
    <t>F-kus : 3,00</t>
  </si>
  <si>
    <t>31945310R80/90</t>
  </si>
  <si>
    <t>Koleno 90° nerez DN 80 tl. 2 mm</t>
  </si>
  <si>
    <t>koleno : 1,00</t>
  </si>
  <si>
    <t>31945308R50/41</t>
  </si>
  <si>
    <t>Koleno 41° nerez DN 50 tl. 2 mm</t>
  </si>
  <si>
    <t>31945308R50/45</t>
  </si>
  <si>
    <t>Koleno 45° nerez DN 50 tl. 2 mm</t>
  </si>
  <si>
    <t>koleno : 8,00</t>
  </si>
  <si>
    <t>31945308R50/90</t>
  </si>
  <si>
    <t>Koleno 90° nerez DN 50</t>
  </si>
  <si>
    <t>koleno : 28,00</t>
  </si>
  <si>
    <t>31945307R32</t>
  </si>
  <si>
    <t>Koleno 90° nerez DN 32</t>
  </si>
  <si>
    <t>31945307R20/45</t>
  </si>
  <si>
    <t>Koleno 45° nerez DN 20</t>
  </si>
  <si>
    <t>31945307R20/90</t>
  </si>
  <si>
    <t>Koleno 90° nerez DN 20</t>
  </si>
  <si>
    <t>koleno : 4,00</t>
  </si>
  <si>
    <t>31945307R10/90</t>
  </si>
  <si>
    <t>Koleno 90° nerez DN 10</t>
  </si>
  <si>
    <t>31945379R200/80</t>
  </si>
  <si>
    <t>Redukce nerez DN 200/80</t>
  </si>
  <si>
    <t>redukce : 1,00</t>
  </si>
  <si>
    <t>31945379R150/50</t>
  </si>
  <si>
    <t>Redukce nerez DN 150/50</t>
  </si>
  <si>
    <t>31945378R80/50</t>
  </si>
  <si>
    <t>Redukce nerez DN 80/50</t>
  </si>
  <si>
    <t>31945376R50/32</t>
  </si>
  <si>
    <t>Redukce nerez DN 50/32</t>
  </si>
  <si>
    <t>redukce : 4,00</t>
  </si>
  <si>
    <t>31945376R50/25</t>
  </si>
  <si>
    <t>Redukce nerez DN 50/25</t>
  </si>
  <si>
    <t>redukce : 6,00</t>
  </si>
  <si>
    <t>31945375R25/13</t>
  </si>
  <si>
    <t>Redukce nerez DN 25/13</t>
  </si>
  <si>
    <t>31945369R150/80</t>
  </si>
  <si>
    <t>T- kus 90° nerez DN 150/80</t>
  </si>
  <si>
    <t>T-kus : 1,00</t>
  </si>
  <si>
    <t>31945318R50/50</t>
  </si>
  <si>
    <t>T- kus 90° nerez DN 50/50</t>
  </si>
  <si>
    <t>T-kus : 6,00</t>
  </si>
  <si>
    <t>31945366R50/50/135</t>
  </si>
  <si>
    <t>T- kus 135° nerez DN 50/50</t>
  </si>
  <si>
    <t>31945366R50/20</t>
  </si>
  <si>
    <t>T- kus 90° nerez DN 50/20</t>
  </si>
  <si>
    <t>T-kus : 5,00</t>
  </si>
  <si>
    <t>31945366R50/10</t>
  </si>
  <si>
    <t>T- kus 90° nerez DN 50/10</t>
  </si>
  <si>
    <t>T-kus : 2,00</t>
  </si>
  <si>
    <t>31945315R25/25</t>
  </si>
  <si>
    <t>T- kus 90° nerez DN 25/25</t>
  </si>
  <si>
    <t>31945315R25/20</t>
  </si>
  <si>
    <t>T- kus 90° nerez DN 25/20</t>
  </si>
  <si>
    <t>31945315R20/20</t>
  </si>
  <si>
    <t>T- kus 90° nerez DN 20/20</t>
  </si>
  <si>
    <t>31946412R150</t>
  </si>
  <si>
    <t>Příruba nerez DN 150</t>
  </si>
  <si>
    <t>příruba : 1,00</t>
  </si>
  <si>
    <t>31946409R80</t>
  </si>
  <si>
    <t>Příruba nerez DN 80</t>
  </si>
  <si>
    <t>31946407R50</t>
  </si>
  <si>
    <t>Příruba nerez DN 50</t>
  </si>
  <si>
    <t>příruba : 20,00</t>
  </si>
  <si>
    <t>31946405R32</t>
  </si>
  <si>
    <t>Příruba nerez DN 32</t>
  </si>
  <si>
    <t>příruba : 4,00</t>
  </si>
  <si>
    <t>422837840R50</t>
  </si>
  <si>
    <t>Zpětná klapka mezipřírubová DN 50</t>
  </si>
  <si>
    <t>zpětná klapka : 2,00</t>
  </si>
  <si>
    <t>42227202R50</t>
  </si>
  <si>
    <t>šoupě : 3,00</t>
  </si>
  <si>
    <t>42214464R50</t>
  </si>
  <si>
    <t>šoupě + elkro : 3,00</t>
  </si>
  <si>
    <t>42273970R50</t>
  </si>
  <si>
    <t>Vtokový sací koš DN 50</t>
  </si>
  <si>
    <t>sací koš : 2,00</t>
  </si>
  <si>
    <t>38821731R25</t>
  </si>
  <si>
    <t>měřící rozsah: Qn/Qmin ? 100 (horizontální poloha) včetně snímače HRI</t>
  </si>
  <si>
    <t>vodoměr : 2,00</t>
  </si>
  <si>
    <t>38821730R25</t>
  </si>
  <si>
    <t>měřící rozsah: Qn/Qmin ? 315 (horizontální poloha) včetně snímače HRI</t>
  </si>
  <si>
    <t>vodoměr : 1,00</t>
  </si>
  <si>
    <t>55292002R50</t>
  </si>
  <si>
    <t>Nerez. potrubní spojka na nerez. potrubí s axiálním jištěním proti posunu DN 50</t>
  </si>
  <si>
    <t>spojka : 13,00</t>
  </si>
  <si>
    <t>722237247R02</t>
  </si>
  <si>
    <t xml:space="preserve">Kulový kohout DN 2" </t>
  </si>
  <si>
    <t>kohout kulový : 6,00</t>
  </si>
  <si>
    <t>722237233R3/4</t>
  </si>
  <si>
    <t>Kulový kohout DN 3/4"</t>
  </si>
  <si>
    <t>kohout kulový : 2,00</t>
  </si>
  <si>
    <t>722237231R3/8</t>
  </si>
  <si>
    <t>Kulový kohout DN 3/8"</t>
  </si>
  <si>
    <t>230330202R0/O</t>
  </si>
  <si>
    <t>Odběrová sestava</t>
  </si>
  <si>
    <t>kompl</t>
  </si>
  <si>
    <t>Dodávka kompletní sestavy vč. potrubí, tvarovek, návarku, těsnění a připojení na potrubí.</t>
  </si>
  <si>
    <t>Součástí položky je odpadní potrubí s trychtýřem, zavedené do odpadu.</t>
  </si>
  <si>
    <t>odběrová sestava : 2,00</t>
  </si>
  <si>
    <t>230330203R01</t>
  </si>
  <si>
    <t>Tenzometrická sestava</t>
  </si>
  <si>
    <t>Manometrický kohout 3/4" PN 10, rozsah 0-1 bar.</t>
  </si>
  <si>
    <t>Tenzosonda - dodávka elektro.</t>
  </si>
  <si>
    <t>tenzometrická sestava : 1,00</t>
  </si>
  <si>
    <t>230330202R01</t>
  </si>
  <si>
    <t>Manometrická sestava s tenzosondou a odběrem vzorků</t>
  </si>
  <si>
    <t>manometrická sestava : 1,00</t>
  </si>
  <si>
    <t>724131114R01</t>
  </si>
  <si>
    <t>Komplet vč. tlakové nádoby 150 l, rozvaděče a dalšího příslušenství.a dalšího příslušenství.</t>
  </si>
  <si>
    <t>čerpadla : 1,00</t>
  </si>
  <si>
    <t>230RMT04</t>
  </si>
  <si>
    <t>Dávkovací zařízení NAOCl</t>
  </si>
  <si>
    <t>Parametry: Qmax = 0,2 l/h , pmax = 2 bar</t>
  </si>
  <si>
    <t>Dodávka kompletní sestavy vč. připojení na potrubí. (např. DULCODOS universal mini)</t>
  </si>
  <si>
    <t>dávkovací čerpadla : 1,00</t>
  </si>
  <si>
    <t>970051250R250</t>
  </si>
  <si>
    <t>Vrtání a těsnění horizontálního prostupu dobetonováním a bobtnavým páskem DN250, vč. potřebné úpravy</t>
  </si>
  <si>
    <t>vrtání : 1,00</t>
  </si>
  <si>
    <t>970051200R180</t>
  </si>
  <si>
    <t>Vrtání a těsnění horizontálního prostupu dobetonováním a bobtnavým páskem DN180, vč. potřebné úpravy</t>
  </si>
  <si>
    <t>970031160R150</t>
  </si>
  <si>
    <t>Vrtání a těsnění horizontálního prostupu dobetonováním a bobtnavým páskem DN150, vč. potřebné úpravy</t>
  </si>
  <si>
    <t>vrtání : 12,00</t>
  </si>
  <si>
    <t>970031080R70</t>
  </si>
  <si>
    <t>Vrtání a těsnění horizontálního prostupu dobetonováním a bobtnavým páskem DN70, vč. potřebné úpravy</t>
  </si>
  <si>
    <t>vrtání : 2,00</t>
  </si>
  <si>
    <t>725211602RR</t>
  </si>
  <si>
    <t>Nerezové umyvadlo s otvorem pro stoján prolisy na mýdlo</t>
  </si>
  <si>
    <t>POL1_7</t>
  </si>
  <si>
    <t>Dodávka a montáž.</t>
  </si>
  <si>
    <t>umyvadlo : 1,00</t>
  </si>
  <si>
    <t>726211373R01</t>
  </si>
  <si>
    <t>Oční sprcha</t>
  </si>
  <si>
    <t>Včetně dodávky a připevnění montážního prvku vč. napojení na kanalizační popř. vodovodní potrubí.</t>
  </si>
  <si>
    <t>sprcha : 1,00</t>
  </si>
  <si>
    <t>892-01</t>
  </si>
  <si>
    <t>provizorní opatření : 1,00</t>
  </si>
  <si>
    <t>724221832R01</t>
  </si>
  <si>
    <t>Demontáž rušeného vystrojení</t>
  </si>
  <si>
    <t>Demontáž rušeného vystrojení - čerpadel, tlak. nádoby vč. kompresoru, armatur a dalšího vystrojení.</t>
  </si>
  <si>
    <t>Demontované zařízení zůstává majetkem objedantele.</t>
  </si>
  <si>
    <t>demontáž : 1,00</t>
  </si>
  <si>
    <t>722132317R001</t>
  </si>
  <si>
    <t>Montáž uvedených potrubí, strojů a zařízení</t>
  </si>
  <si>
    <t>Včetně pomocného lešení o výšce podlahy do 1900 mm a pro zatížení do 1,5 kPa.</t>
  </si>
  <si>
    <t>montáž : 1,00</t>
  </si>
  <si>
    <t>230031032R01</t>
  </si>
  <si>
    <t>Přírubové a ostatní spoje, spojovací materiál, (těsnění, šrouby a podložky z nerezové oceli, matky nerezové)</t>
  </si>
  <si>
    <t>spoje : 1,00</t>
  </si>
  <si>
    <t>899912117R47</t>
  </si>
  <si>
    <t>Kotvící a upevňovací prvky z nerez oceli 1.4404 s objímkami s gumovou výstelkou pro upevnění potrubí, a armatur, dodávka a montáž</t>
  </si>
  <si>
    <t>kotící prvky : 1,00</t>
  </si>
  <si>
    <t>722181929R44</t>
  </si>
  <si>
    <t>Ochrana potrubí, armatur a zařízení při stavebních pracích vhodnými obaly</t>
  </si>
  <si>
    <t>ochrana : 1,00</t>
  </si>
  <si>
    <t>230120081R48</t>
  </si>
  <si>
    <t>Označení potrubních větví, armatur a zařízení</t>
  </si>
  <si>
    <t>označení : 1,00</t>
  </si>
  <si>
    <t>892351111R50</t>
  </si>
  <si>
    <t>Tlakové zkoušky</t>
  </si>
  <si>
    <t>tlakové zkoušky : 1,00</t>
  </si>
  <si>
    <t>892353111R49</t>
  </si>
  <si>
    <t>Proplachy, kontrola průchodnosti, dezinfekce potrubí a zařízení, krácené rozbory kvality vody</t>
  </si>
  <si>
    <t>proplachy, dezinfekce, rozbory : 1,00</t>
  </si>
  <si>
    <t>Kulový kohout výtokový 1/2" s napojením na hadici.</t>
  </si>
  <si>
    <t>Dodávka kompletní sestavy vč. návarku, těsnění a připojení na potrubí.</t>
  </si>
  <si>
    <t>Mechanický manometr O 100mm, těleso nerez ocel, průzor sklo, měř.mech. bronz, spodní přípoj, závit G1/2“, tř.př. 1%, rozsah 0-10 bar, 2 x manometrický kohout 1/2" PN 10, 2x T-kus 1/2", kulový kohout výtokový 1/2" s napojením na hadici.</t>
  </si>
  <si>
    <t>2x Celonerezové vertikální čerpadlo</t>
  </si>
  <si>
    <t>Parametry 1 čerpadla: Qč = cca 1 l/s, při Hč = 74 m v.s.; 2.2 kW, 4,65 A, 2 890 -2910 ot/min, IP 55, hmotnost 45.4 kg.</t>
  </si>
  <si>
    <t>Uvažovaný elektrický příkon zařízení: 0,02 kW (*), 230 V, 50 Hz, min. IP65.</t>
  </si>
  <si>
    <t>Včetně odvozu a likvidace.</t>
  </si>
  <si>
    <t>001</t>
  </si>
  <si>
    <t>Potrubí - nerez ocel 1.4541 D 54 x 2 mm, dodávka a montáž</t>
  </si>
  <si>
    <t>alternativně nerez ocel 1.4401</t>
  </si>
  <si>
    <t>včetně zástrčného spoje hagudosta po 6m na potrubí ve vrtu</t>
  </si>
  <si>
    <t xml:space="preserve">viz příloha D.2.1.1, D.2.1.3 : </t>
  </si>
  <si>
    <t xml:space="preserve">potrubí DN50 : </t>
  </si>
  <si>
    <t>ve vrtu : 28,50</t>
  </si>
  <si>
    <t>v šachtě : 1,65</t>
  </si>
  <si>
    <t>002</t>
  </si>
  <si>
    <t>šoupě : 1</t>
  </si>
  <si>
    <t>003</t>
  </si>
  <si>
    <t>Příruba s jištěním proti posunu nerez DN 50, dodávka a montáž</t>
  </si>
  <si>
    <t>příruba s jištěním proti posunu : 1</t>
  </si>
  <si>
    <t>004</t>
  </si>
  <si>
    <t>Zpětná klapka nerez DN 50, dodávka a montáž</t>
  </si>
  <si>
    <t>zpětná klapka : 1</t>
  </si>
  <si>
    <t>005</t>
  </si>
  <si>
    <t>Příruba nerez DN 50, dodávka a montáž</t>
  </si>
  <si>
    <t>příruba : 1</t>
  </si>
  <si>
    <t>006</t>
  </si>
  <si>
    <t>Potrubní spojka na nerez potrubí DN 50, dodávka a montáž</t>
  </si>
  <si>
    <t>spojka : 1</t>
  </si>
  <si>
    <t>007</t>
  </si>
  <si>
    <t>Koleno 90° nerez DN 50, dodávka a montáž</t>
  </si>
  <si>
    <t>koleno : 1</t>
  </si>
  <si>
    <t>008</t>
  </si>
  <si>
    <t>009</t>
  </si>
  <si>
    <t>Kalové čerpadlo s plovákovým spínačem Q=1,6 l/s, h=3,0m, P=0,06kW, dodávka a montáž, včetně tvarovek pro napojení na potrubí D32</t>
  </si>
  <si>
    <t>napojení na potrubí D32 :</t>
  </si>
  <si>
    <t>= elektrokoleno D32 ... 1ks</t>
  </si>
  <si>
    <t>= ISO násuvná spojka se závitem D25 ... 2ks</t>
  </si>
  <si>
    <t>= mosazná zpětná klapka 1" ... 1ks</t>
  </si>
  <si>
    <t>= ISO spojka redukovaná D32/25 ... 1ks</t>
  </si>
  <si>
    <t xml:space="preserve">viz příloha D.2.1.1 : </t>
  </si>
  <si>
    <t>osazeno v čerpací jímce na dně šachty : 1</t>
  </si>
  <si>
    <t>010</t>
  </si>
  <si>
    <t>Nátrubek 2" se zátkou, dodávka a montáž</t>
  </si>
  <si>
    <t>nátrubek se zátkou : 1</t>
  </si>
  <si>
    <t>011</t>
  </si>
  <si>
    <t>Nátrubek 2" se zátkou s kabelovou průchodkou, dodávka a montáž</t>
  </si>
  <si>
    <t>nátrubek se zátkou a kabelovou průchodkou : 1</t>
  </si>
  <si>
    <t>012</t>
  </si>
  <si>
    <t>Zaslepovací příruba pro potrubí a kabely DN 500, dodávka a montáž</t>
  </si>
  <si>
    <t>zaslep.příruba : 1</t>
  </si>
  <si>
    <t>013</t>
  </si>
  <si>
    <t>Příruba nerez DN 500, dodávka a montáž</t>
  </si>
  <si>
    <t>příruba DN500 : 1</t>
  </si>
  <si>
    <t>014</t>
  </si>
  <si>
    <t>Potrubí - nerez ocel 1.4541 DN 500, dodávka a montáž</t>
  </si>
  <si>
    <t xml:space="preserve">m     </t>
  </si>
  <si>
    <t>potrubí DN500 : 0,5</t>
  </si>
  <si>
    <t>015</t>
  </si>
  <si>
    <t>Nerez límec D 508/708 plech tl.8mm včetně podtmelení, dodávka a montáž</t>
  </si>
  <si>
    <t>nerez límec : 1</t>
  </si>
  <si>
    <t>016</t>
  </si>
  <si>
    <t xml:space="preserve">vrtání a těsnění : </t>
  </si>
  <si>
    <t>prostup pro potrubí D63 : 1</t>
  </si>
  <si>
    <t>prostup pro potrubí D32 : 1</t>
  </si>
  <si>
    <t>017</t>
  </si>
  <si>
    <t>018</t>
  </si>
  <si>
    <t>Přírubové a ostatní spoje - spojovací materiál  a kotevní materiál nerez, dodávka a montáž, (těsnění, šrouby a podložky z nerez oceli, matky nerez ap.)</t>
  </si>
  <si>
    <t>01.2EM01</t>
  </si>
  <si>
    <t>D - Typový plastový rozvaděč RMD1</t>
  </si>
  <si>
    <t>01.2EM02</t>
  </si>
  <si>
    <t>D - Přípojnice Cu pro In=63A</t>
  </si>
  <si>
    <t>01.2EM03</t>
  </si>
  <si>
    <t>D - Trojpólová ochrana proti přepětí 400V, typ 1+2</t>
  </si>
  <si>
    <t>ks</t>
  </si>
  <si>
    <t>Trojpólová ochrana proti přepětí, typ 1+2 na vstupu, výměnné moduly, signalizace, síť TN-C. Přepěťové ochrany pro PRS, MaR, ASŘ a komunikace budou dodány od jednoho výrobce !!!</t>
  </si>
  <si>
    <t>01.2EM04</t>
  </si>
  <si>
    <t>D - Trojpólový vypínač 63A/400V pro montáž na dveře</t>
  </si>
  <si>
    <t>01.2EM05</t>
  </si>
  <si>
    <t>D - Dvojpólová ochrana proti přepětí 230V, typ 3</t>
  </si>
  <si>
    <t>Dvojpólová ochrana proti přepětí, typ 3 před zařízením MaR,ASŘ, vf filtr, výměnné moduly, signalizace, síť TN-S včetně předjištění. Přepěťové ochrany pro PRS, MaR, ASŘ a komunikace budou dodány od jednoho výrobce !!!</t>
  </si>
  <si>
    <t>01.2EM06</t>
  </si>
  <si>
    <t>D- Pojistkový odpínač do 3x125A, včetně pojistek 3x100A gG, řadové svorky</t>
  </si>
  <si>
    <t>01.2EM07</t>
  </si>
  <si>
    <t>D - Rázová oddělovací tlumivka 16A</t>
  </si>
  <si>
    <t>01.2EM08</t>
  </si>
  <si>
    <t>D - Vyhodnocovací síťové relé 400V</t>
  </si>
  <si>
    <t>Vyhodnocovací síťové relé 400V včetně odjištění</t>
  </si>
  <si>
    <t>01.2EM09</t>
  </si>
  <si>
    <t>D - Indikační signálka LED 230V</t>
  </si>
  <si>
    <t>Indikační signálka LED 230V, bílá, včetně odjištění</t>
  </si>
  <si>
    <t>01.2EM10</t>
  </si>
  <si>
    <t>D - Temperace rozvaděče 230V</t>
  </si>
  <si>
    <t>El.topné těleso 150W, 230V pro montáž do rozvaděče, termostat na DIN včetně odjištění</t>
  </si>
  <si>
    <t>01.2EM11</t>
  </si>
  <si>
    <t>D - Osvětlení rozvaděče 230V</t>
  </si>
  <si>
    <t>Zářivkové svítidlo 11W, 230V, IP20 s vlastním vypínačem včetně odjištění</t>
  </si>
  <si>
    <t>01.2EM12</t>
  </si>
  <si>
    <t>D - Odjištěný vývod napájení PZTS</t>
  </si>
  <si>
    <t>Odjištěný vývod jističem 6B/1 napájení ústředny PZTS. Řadové svorky.</t>
  </si>
  <si>
    <t>01.2EM13</t>
  </si>
  <si>
    <t>D - Jistič jednopólový 6/1/B, 6A</t>
  </si>
  <si>
    <t>01.2EM14</t>
  </si>
  <si>
    <t>D - Jistič jednopólový 10/1/B, 10A</t>
  </si>
  <si>
    <t>01.2EM15</t>
  </si>
  <si>
    <t>D - Jistič trojpólový 16/1/B, 16A</t>
  </si>
  <si>
    <t>01.2EM16</t>
  </si>
  <si>
    <t>D - Proudový chránič 40A/4/0,03A, 40A</t>
  </si>
  <si>
    <t>01.2EM17</t>
  </si>
  <si>
    <t>D - Odjištěný vývod pro zásuvkovou skříň</t>
  </si>
  <si>
    <t>Odjištěný vývod jističem 20B/3 pro zásuvkovou skříň v provedení 2x230/16, 1x400/32/5P za společným proudovým chráničem 40/4/0,03. Proudový chránič je samostatná položka. Řadové svorky.</t>
  </si>
  <si>
    <t>01.2EM18</t>
  </si>
  <si>
    <t>D - Odjištěný vývod pro zásuvku temperace,  230V</t>
  </si>
  <si>
    <t>Odjištěný vývod pro zásuvku temperace 230V, jistič za společným proudovým chráničem. Proudový chránič je samostatná položka. Povelové relé a řadové svorky.</t>
  </si>
  <si>
    <t>01.2EM19</t>
  </si>
  <si>
    <t>D - Odjištěný vývod pro okruh osvětlení</t>
  </si>
  <si>
    <t>Odjištěný vývod proudovým chráničem s nadproudovou ochranou 10C/1N/0,03. Řadové svorky.</t>
  </si>
  <si>
    <t>01.2EM20</t>
  </si>
  <si>
    <t>D - Odjištěný vývod pro nereverzovaný pohon 400V</t>
  </si>
  <si>
    <t>Odjištěný vývod motorovým spouštěčem pro čerpadlo (M1, M2) o výkonu do 2,2 kW, 400V, přímý rozběh, stykač. Ovládací napětí 24V DC - pojistková řadová svorkovnice s LED signalizací ovládacího obvodu, pomocná, povelová relé. Řadové svorky.</t>
  </si>
  <si>
    <t>Třípolohový přepínač R-0-A - 1ks, signálka CHOD, PORUCHA - 2ks.</t>
  </si>
  <si>
    <t>01.2EM21</t>
  </si>
  <si>
    <t>Odjištěný vývod motorovým spouštěčem + proudový chránič 30mA  pro čerpadlo (M4) o výkonu do 0,6 kW, 400V, přímý rozběh, stykač. Ovládací napětí 24V DC - pojistková řadová svorkovnice s LED signalizací ovládacího obvodu, pomocná, povelová relé. Řadové svorky.</t>
  </si>
  <si>
    <t>01.2EM22</t>
  </si>
  <si>
    <t>D - Odjištěný vývod pro reverzovaný pohon 400V</t>
  </si>
  <si>
    <t>Odjištěný vývod motorovým spouštěčem pro (M3, M6, M7) reverzovaný pohon (servopohon)  o výkonu do 0,75 kW, 400V, přímý rozběh, stykače. Pojistková řadová svorkovnice s LED signalizací  ovládacího obvodu, pomocná, povelová relé. Třípolohový přepínač R-0-A - 1ks, třípolohový přepínač ZAV-0-OTE - 1ks, signálka OTEVŘENO, ZAVŘENO, PORUCHA - 3ks. Ovládací napětí 24V DC. Řadové svorky.</t>
  </si>
  <si>
    <t>01.2EM23</t>
  </si>
  <si>
    <t>D - Vývod pro čerpadlo podlahových vod 230V</t>
  </si>
  <si>
    <t>Vývod vybavený kombichráničem pro zásuvku čerpadla podlahových vod (M5) o výkonu do 0,55 kW, 230V, přímý rozběh (čerpadlo s vlastním plovákem), Proudový chránič s nadproudovou ochranou 10B/1N/0,03, reziduální proud 30mA. Řadové svorky.</t>
  </si>
  <si>
    <t>01.2EM24</t>
  </si>
  <si>
    <t>D - Odjištěný vývod pro dávkovací čerpadlo, 230V</t>
  </si>
  <si>
    <t>Odjištěný vývod proudovým chráničem 6B/1N/0.03A s nadproudovou ochranou, stykač, pomocná, povelová relé, Ovládací napětí 230V. Řadové svorky.</t>
  </si>
  <si>
    <t>01.2EM25</t>
  </si>
  <si>
    <t>D - Zásuvka na DIN,  230V</t>
  </si>
  <si>
    <t>Zásuvka na lištu DIN, včetně odjištění.</t>
  </si>
  <si>
    <t>01.2EM26</t>
  </si>
  <si>
    <t>D - Odjištěný vývod čidlo MaR 24V DC, výstupy 1x 4-20mA</t>
  </si>
  <si>
    <t>Odjištěný vývod pojistkovou řadovou svorkovnicí s LED signalizací pro senzor MaR s analogovým výstupem 1x4-20mA. Řadové svorky.</t>
  </si>
  <si>
    <t>01.2EM27</t>
  </si>
  <si>
    <t>D - Odjištěný vývod čidlo MaR 24V DC, výstup 4-20mA</t>
  </si>
  <si>
    <t>Odjištěný vývod pojistkovou řadovou svorkovnicí s LED signalizací pro senzor MaR s analogovým výstupem 4-20mA, 24V DC, včetně přepěťových ochran na vstupu do ŘS. Řadové svorky.</t>
  </si>
  <si>
    <t>01.2EM28</t>
  </si>
  <si>
    <t>D - Odjištěný vývod čidlo MaR 24V DC, výstupy 2x 0/1</t>
  </si>
  <si>
    <t>Odjištěný vývod pojistkovou řadovou svorkovnicí s LED signalizací pro senzor MaR s 2 x digitálním výstupem 0/1. Pomocná relé. Řadové svorky.</t>
  </si>
  <si>
    <t>01.2EM29</t>
  </si>
  <si>
    <t>D - Odjištěný vývod čidlo MaR 24V DC, výstup 0/1</t>
  </si>
  <si>
    <t>Odjištěný vývod pojistkovou řadovou svorkovnicí s LED signalizací pro senzor MaR s digitálním výstupem 0/1, pomocné relé. Řadové svorky.</t>
  </si>
  <si>
    <t>01.2EM30</t>
  </si>
  <si>
    <t>D - Odjištěný vývod čidlo MaR 24V DC, výstupy 1x 4-20mA + 2x 0/1</t>
  </si>
  <si>
    <t>Odjištěný vývod pojistkovou řadovou svorkovnicí s LED signalizací pro senzor MaR s analogovým výstupem 1x4-20mA a 2 x digitálním výstupem 0/1. Pomocná relé. Řadové svorky.</t>
  </si>
  <si>
    <t>01.2EM31</t>
  </si>
  <si>
    <t>D - Pojistková řadová svorkovnice 250V, do 10A s LED</t>
  </si>
  <si>
    <t>01.2EM32</t>
  </si>
  <si>
    <t>D - Přístrojová pojistka skleněná 048A/do 1A</t>
  </si>
  <si>
    <t>01.2EM33</t>
  </si>
  <si>
    <t>D - Relé 24V DC, 4P včetně patice</t>
  </si>
  <si>
    <t>01.2EM34</t>
  </si>
  <si>
    <t>D - Relé 24V DC, 2P včetně patice</t>
  </si>
  <si>
    <t>01.2EM35</t>
  </si>
  <si>
    <t>D - Napájecí zdroj AC/DC+dobíječ, 230V AC/13,8V DC, 5A</t>
  </si>
  <si>
    <t>Napájecí zdroj AC/DC+dobíječ, 230V AC/13,8V DC, 5A, včetně odjištění</t>
  </si>
  <si>
    <t>01.2EM36</t>
  </si>
  <si>
    <t>D - Akumulátor, 7,2Ah</t>
  </si>
  <si>
    <t>01.2EM37</t>
  </si>
  <si>
    <t>D -  Řadové svorky</t>
  </si>
  <si>
    <t>01.2EM38</t>
  </si>
  <si>
    <t>D - Kabelové vývodky</t>
  </si>
  <si>
    <t>01.2EM39</t>
  </si>
  <si>
    <t>D - Sběrnice PEN</t>
  </si>
  <si>
    <t>01.2EM40</t>
  </si>
  <si>
    <t>D - Sběrnice N</t>
  </si>
  <si>
    <t>01.2EM41</t>
  </si>
  <si>
    <t>D - Sběrnice PE</t>
  </si>
  <si>
    <t>01.2EM42</t>
  </si>
  <si>
    <t>D - Úložný a nosný materiál</t>
  </si>
  <si>
    <t>01.2EM43</t>
  </si>
  <si>
    <t>D - Drobný montážní materiál</t>
  </si>
  <si>
    <t>01.2EM44</t>
  </si>
  <si>
    <t>M - Osazení přístrojů do rozvaděče včetně prodrátování</t>
  </si>
  <si>
    <t>01.2EM45</t>
  </si>
  <si>
    <t>D - Zpracování projekční realizační a výrobní dokumentace rozvaděče dle dodaných komponent</t>
  </si>
  <si>
    <t>01.2EM46</t>
  </si>
  <si>
    <t>D+M - Řídicí systém</t>
  </si>
  <si>
    <t>Řídící systém PLC</t>
  </si>
  <si>
    <t>Počet uvedených vstupů/výstupů:</t>
  </si>
  <si>
    <t>Komunikační karta,</t>
  </si>
  <si>
    <t>Včetně propojovací kabeláže, koncovek a drobného materiálu.</t>
  </si>
  <si>
    <t>• SW analýza (zadání pro SW)</t>
  </si>
  <si>
    <t>• zpracování veličin, řídicí programy</t>
  </si>
  <si>
    <t>• přenos dat a komunikace</t>
  </si>
  <si>
    <t>• místní vizualizace</t>
  </si>
  <si>
    <t>• SW PLC</t>
  </si>
  <si>
    <t>Zařízení musí být kompatibilní se stávajícím zařízením provozovatele!</t>
  </si>
  <si>
    <t>Po dokončení prací bude investorovi předána záloha aplikačních programů PLC (USB flash disk nebo CD)</t>
  </si>
  <si>
    <t>02EM01</t>
  </si>
  <si>
    <t>D+M - Kabel s měděným jádrem CYKY-J 4x10</t>
  </si>
  <si>
    <t>02EM02</t>
  </si>
  <si>
    <t>D+M - Kabel směděným jádrem CYKY-J 3x1,5</t>
  </si>
  <si>
    <t>02EM03</t>
  </si>
  <si>
    <t>D+M - Kabel směděným jádrem CYKY-J 3x2,5</t>
  </si>
  <si>
    <t>02EM04</t>
  </si>
  <si>
    <t>D+M - Kabel směděným jádrem CYKY-J 4x1,5</t>
  </si>
  <si>
    <t>02EM05</t>
  </si>
  <si>
    <t>D+M - Kabel směděným jádrem CYKY-J 4x2,5</t>
  </si>
  <si>
    <t>02EM06</t>
  </si>
  <si>
    <t>D+M - Kabel směděným jádrem CYKY-J 5x6</t>
  </si>
  <si>
    <t>02EM07</t>
  </si>
  <si>
    <t>D+M - Kabel směděným jádrem CYKY-J 7x1,5</t>
  </si>
  <si>
    <t>02EM08</t>
  </si>
  <si>
    <t>D+M - Kabel sdělovací směděným jádrem JYTY 2x1,0</t>
  </si>
  <si>
    <t>02EM09</t>
  </si>
  <si>
    <t>D+M - Kabel sdělovací směděným jádrem JYTY 4x1,0</t>
  </si>
  <si>
    <t>02EM10</t>
  </si>
  <si>
    <t>D+M - Kabel sdělovací směděným jádrem JYTY 7x1,0</t>
  </si>
  <si>
    <t>02EM11</t>
  </si>
  <si>
    <t>D+M - Kabel koaxiální směděným jádrem venkovní</t>
  </si>
  <si>
    <t>02EM12</t>
  </si>
  <si>
    <t>D+M - Kabel sdělovací směděným jádrem TCEKFY 2Px1,0</t>
  </si>
  <si>
    <t>02EM13</t>
  </si>
  <si>
    <t>M - Ukončení kabelů v rozvaděči</t>
  </si>
  <si>
    <t>02EM14</t>
  </si>
  <si>
    <t>D+M - Pozinkovaný drátěný kabelový žlab 150/100</t>
  </si>
  <si>
    <t>Žárově pozinkovaný drátěný kabelový žlab, včetně originálního příslušenství, spojek, konzol, závěsů a spojovacího materiálu</t>
  </si>
  <si>
    <t>02EM15</t>
  </si>
  <si>
    <t>D+M - Pozinkovaný drátěný kabelový žlab 100/100</t>
  </si>
  <si>
    <t>02EM16</t>
  </si>
  <si>
    <t>D+M - Nerezový perforovaný kabelový žlab 62/50</t>
  </si>
  <si>
    <t>Nerezový perforovaný kabelový žlab, včetně originálního příslušenství, vík, spojek, konzol, závěsů  a spojovacího materiálu nerez pro umístění do prostoru vrtu.</t>
  </si>
  <si>
    <t>02EM17</t>
  </si>
  <si>
    <t>M - El. připojení pohonu 230V</t>
  </si>
  <si>
    <t>02EM18</t>
  </si>
  <si>
    <t>M - El. připojení servopohonu 400V</t>
  </si>
  <si>
    <t>02EM19</t>
  </si>
  <si>
    <t>M - El. připojení pohonu 400V</t>
  </si>
  <si>
    <t>02EM20</t>
  </si>
  <si>
    <t>M - Ukončení kabelů v zásuvkové skříni</t>
  </si>
  <si>
    <t>02EM21</t>
  </si>
  <si>
    <t>M - El. připojení ostatní zařízení 400V</t>
  </si>
  <si>
    <t>02EM22</t>
  </si>
  <si>
    <t>M - El. připojení zásuvkové skříně</t>
  </si>
  <si>
    <t>02EM23</t>
  </si>
  <si>
    <t>D+M - A_LED interiérové svítidlo stropní, závěsné 230V, 1x43W,5540lm,4000K,IP66</t>
  </si>
  <si>
    <t>02EM24</t>
  </si>
  <si>
    <t>D+M - C_LED nástěnný reflektor 1x20W, IP66, včetně zdroje</t>
  </si>
  <si>
    <t>Nástěnný LED reflektor 1x20W, IP66, včetně zdroje, možnost časového spínaní</t>
  </si>
  <si>
    <t>02EM25</t>
  </si>
  <si>
    <t>D+M  Spínač č.1, 10A 250V nástěnný IP44</t>
  </si>
  <si>
    <t>02EM26</t>
  </si>
  <si>
    <t>D+M - Zásuvková skříň 400/230V</t>
  </si>
  <si>
    <t>Zásuvková plastová skříň se zásuvkami 1x 400V/20A/TN-S, 2x 230V/16A/TN-S, min. IP54, osazená společným proudovým chráničem a jističi</t>
  </si>
  <si>
    <t>02EM27</t>
  </si>
  <si>
    <t>D+M - Zásuvka 230V/16A, IP44 - na povrch</t>
  </si>
  <si>
    <t>02EM28</t>
  </si>
  <si>
    <t>D+M - Plastová kabicová rozvodka nástěnná, min. IP44</t>
  </si>
  <si>
    <t>02EM29</t>
  </si>
  <si>
    <t>D+M - Nástrčné instalační svorky do elektroinstalačních krabic</t>
  </si>
  <si>
    <t>02EM30</t>
  </si>
  <si>
    <t>D+M - Svorkovací přechodová skříň typ 1</t>
  </si>
  <si>
    <t>Svorkovnicová skříňka z plastu do rozměru š.130 x v.130 x hl.77 mm, 690V, IP66, do 10ks svorek  0,75-4,0mm2, do 7ks vývodek do PG13,5</t>
  </si>
  <si>
    <t>02EM31</t>
  </si>
  <si>
    <t>D+M - Svorkovací přechodová skříň typ 2</t>
  </si>
  <si>
    <t>Svorkovnicová skříňka z plastu do rozměru š.93 x v.93 x hl.62 mm, 500V, IP66, do 5ks svorek  2,5mm2, do 5ks vývodek do PG13,5, 2ks vývodka PG 9</t>
  </si>
  <si>
    <t>02EM32</t>
  </si>
  <si>
    <t>D+M - Dielektrický koberec 10kV, š.1,2m</t>
  </si>
  <si>
    <t>02EM33</t>
  </si>
  <si>
    <t>M - Zatěsnění prostupů proti vniknutí spodní vody a hlodavců</t>
  </si>
  <si>
    <t>02EM34</t>
  </si>
  <si>
    <t>03EM01</t>
  </si>
  <si>
    <t>D+M - Měření hladiny - hydrostatický snímač na potrubí</t>
  </si>
  <si>
    <t>Piezorezistivní senzor s čelní membránou z korozivzdorné oceli, rozsah 0-6m v.s., výstup 4-20mA, napájení 20-36V DC, mechanické připojení G 1", IP67, použití pro pitnou vodu</t>
  </si>
  <si>
    <t>03EM02</t>
  </si>
  <si>
    <t>D+M - Měření tlaku - tlakový snímač do potrubí, 0-10bar</t>
  </si>
  <si>
    <t>Snímač tlaku vzduchu do potrubí s převodníkem a kapacitní keramickou měřící celou, měřící rozsah 0-10bar, napájení 12-36V DC, výstup 4-20mA, 2 vodičové provedení, IP65, použití pro pitnou vodu</t>
  </si>
  <si>
    <t>03EM03</t>
  </si>
  <si>
    <t>D+M - Plovákový spínač hladiny v AN</t>
  </si>
  <si>
    <t>Plovákový spínač hladiny sbeznapěťovým přepínacím kontaktem včetně kabelu do 10 m a závaží, konzola nerez, IP67, použití pro pitnou vodu</t>
  </si>
  <si>
    <t>03EM04</t>
  </si>
  <si>
    <t>D+M - Plovákový spínač hladiny zaplavení AK</t>
  </si>
  <si>
    <t>Plovákový spínač hladiny ve svislém provedení, se spínačem jazýčkového relé včetně kabelu 2 m, vnější uchycení závit M16x2, konzola nerez, IP67</t>
  </si>
  <si>
    <t>03EM05</t>
  </si>
  <si>
    <t>M - Zapojení jednotky impulzních výstupů pro vodoměry</t>
  </si>
  <si>
    <t>03EM06</t>
  </si>
  <si>
    <t>D+M - Měření vnitřní teploty - nástěnné čidlo, -30 - +60°C</t>
  </si>
  <si>
    <t>Teplotní čidlo pro měření vnitřní teploty v plastové skříni, napájení 12-36V DC, výstup 4-20mA, rozsah -30 - +60°C, IP65, materiál stonku nerez</t>
  </si>
  <si>
    <t>03EM07</t>
  </si>
  <si>
    <t>D+M - Měření zákalu, BQ142</t>
  </si>
  <si>
    <t>Převodník multiparametrový, vícekanálový, ovládání tlačítky a kolečkem navigátoru, grafický displej, Plug&amp;play pro senzory a moduly, slot pro SD kartu, záznam dat, alarmové relé, IP66+67, softwarová diagnostika, napájení 24VDC, výstupy AI, DI. Měřící kabel 1 ks, s bezkontaktní hlavicí, induktivní přenos dat. Senzor pro nízké hodnoty zákalu 0 až 4 000 FNU, nefelometrický princip dle ISO 7027. Průtočná armatura PE pro zákalovou sondu, provedení clamp. Indukční průtokoměr pro kontrolu průtoku. Bublinková past. Ultrazvukový čistící systém. Panelové provedení. Včetně příslušenství.</t>
  </si>
  <si>
    <t>06EM01</t>
  </si>
  <si>
    <t>Zařízení musí být kompatibilní se stávajícím zařízením provozovatele !!!</t>
  </si>
  <si>
    <t>06EM02</t>
  </si>
  <si>
    <t>06EM03</t>
  </si>
  <si>
    <t>M - Začlenění rádiového přenosu na dispečink provozovatele, parametrizace nových parametrů</t>
  </si>
  <si>
    <t>06EM04</t>
  </si>
  <si>
    <t>M - Úprava vizualizace objektu na monitoru dispečera</t>
  </si>
  <si>
    <t>06EM05</t>
  </si>
  <si>
    <t>M - Úprava databázového zpracování dat</t>
  </si>
  <si>
    <t>07EM01</t>
  </si>
  <si>
    <t>D+M - Vodič Cu, H07V-K 6 zelenožlutý</t>
  </si>
  <si>
    <t>07EM02</t>
  </si>
  <si>
    <t>D+M - Vodič Cu, H07V-K 10 zelenožlutý</t>
  </si>
  <si>
    <t>07EM03</t>
  </si>
  <si>
    <t>D+M - FeZn drát d=8mm</t>
  </si>
  <si>
    <t>07EM04</t>
  </si>
  <si>
    <t>D+M - Spoje uzemnění - sváry v zemi, betonu včetně ochrany proti korozi</t>
  </si>
  <si>
    <t>07EM05</t>
  </si>
  <si>
    <t>D+M - Drobný montážní materiál</t>
  </si>
  <si>
    <t>07EM06</t>
  </si>
  <si>
    <t>D+M - Spojovací materiál pro pospojování</t>
  </si>
  <si>
    <t>08EM01</t>
  </si>
  <si>
    <t>D+M - Pohybové čidlo PIR</t>
  </si>
  <si>
    <t>08EM02</t>
  </si>
  <si>
    <t>D+M - Bezkontaktní multitechnol.čtečka</t>
  </si>
  <si>
    <t>Bezkontaktní multitechnol.čtečka 150 kHz, IP 66, umístit uvnitř, zatížení výstupu: 24V/2A DC</t>
  </si>
  <si>
    <t>08EM03</t>
  </si>
  <si>
    <t>08EM04</t>
  </si>
  <si>
    <t>D+M - Dveřní magnetický kontakt</t>
  </si>
  <si>
    <t>08EM05</t>
  </si>
  <si>
    <t>D+M - Kabel sdělovací směděným jádrem SYKFY 2x2x0,5</t>
  </si>
  <si>
    <t>08EM06</t>
  </si>
  <si>
    <t>08EM07</t>
  </si>
  <si>
    <t>D+M Elektroinstalační lišta PVC 20x20</t>
  </si>
  <si>
    <t>Elektroinstalačním lištám PVC 20x20 vč. spojek, rohů a spojovacího materiálu,  vč.uchycení (vrtání, hmoždinky)</t>
  </si>
  <si>
    <t>15EM01</t>
  </si>
  <si>
    <t>M  Vytýčení stávajícíh inženýrských sítí</t>
  </si>
  <si>
    <t>15EM02</t>
  </si>
  <si>
    <t>M  Výkop 350x800mm tř.3 - ve volném terénu</t>
  </si>
  <si>
    <t>Kompletní výkop 350x800mm, zához 350x600mm, vč. pískového lože 100/100mm, hutnění a úpravy terénu (osetí).</t>
  </si>
  <si>
    <t>15EM03</t>
  </si>
  <si>
    <t>D+M  Výstražná folie PVC šíře 220mm</t>
  </si>
  <si>
    <t>16EM01</t>
  </si>
  <si>
    <t>Po dohodě s provozovatelem je možné využití některých komponent na náhradní díly, zbývající materiál bude ekologicky zlikvidován.</t>
  </si>
  <si>
    <t>30EM01</t>
  </si>
  <si>
    <t>HZS - Revize</t>
  </si>
  <si>
    <t>Provedení požadovaných měření a následné zpracování výchozí revize el. zařízení + stanovisko TIČR</t>
  </si>
  <si>
    <t>45xDI, 5xAI, 13xDO +20% rezerva, 1x RS485, 1xRS232/485, Ethernet                                                                                                                                                                              Procesorová karta,</t>
  </si>
  <si>
    <t>Karty digitálních a analogových vstupů a výstupů 24V DC, 4-20mA</t>
  </si>
  <si>
    <t>Poznámka:</t>
  </si>
  <si>
    <t>¨47</t>
  </si>
  <si>
    <t>čerpací stanice - stěny : (3,83+4,50+5,23+1,85+1,40+2,65)*3,05+19,80</t>
  </si>
  <si>
    <t>chemického hospodářství - stěny : (2,50+1,25)*2*3,05+3,13</t>
  </si>
  <si>
    <t>Tlakové zkoušky vodovodního potrubí DN 150 nebo 200 mm včetně zabezpečení konců potrubí</t>
  </si>
  <si>
    <t>Tlakové zkoušky vodovodního potrubí DN do 80 mm včetně zabezpečení konců potrubí</t>
  </si>
  <si>
    <t>geologie hor.3 - 85% : 116,04021*0,85</t>
  </si>
  <si>
    <t>geologie hor.4 - 15% : 116,04021*0,15</t>
  </si>
  <si>
    <t>Odkaz na mn. položky pořadí 11 : 155,865</t>
  </si>
  <si>
    <t>meziskládka tam a zpět : 6,49500*2</t>
  </si>
  <si>
    <t>výkop velkem : 116,04021</t>
  </si>
  <si>
    <t>obsyp potrubí  včetně potrubí: -24,64770</t>
  </si>
  <si>
    <t>zásypy : -82,62462</t>
  </si>
  <si>
    <t>Vodorovné přemístění výkopku z horniny 1 až 4, na skládku zhotovitele</t>
  </si>
  <si>
    <t>162701105RSZ</t>
  </si>
  <si>
    <t>travní směs : 58,56000*0,04*1,035</t>
  </si>
  <si>
    <t>PR</t>
  </si>
  <si>
    <t>Povinná rezerva</t>
  </si>
  <si>
    <t>OaVNS</t>
  </si>
  <si>
    <t>Ostatní a vedlejší náklady stavby</t>
  </si>
  <si>
    <t>Ostatní a vedlejší náklady staby</t>
  </si>
  <si>
    <t>Trubka plastová Pipelife Aqualine PE 100 RC2; de = 32,0 mm; tl. stěny = 3,0 mm; PN 16; SDR 11,0</t>
  </si>
  <si>
    <t>Trubka plastová Pipelife Aqualine PE 100 RC2; de = 50,0 mm; tl. stěny = 4,6 mm; PN 16; SDR 11,0</t>
  </si>
  <si>
    <t>Trubka plastová Pipelife Aqualine PE 100 RC2; de = 63,0 mm; tl. stěny = 5,8 mm; PN 16; SDR 11,0</t>
  </si>
  <si>
    <t>Trubka plastová Pipelife Aqualine PE 100 RC2; de = 90,0 mm; tl. stěny = 5,4 mm; PN 10; SDR 17,0</t>
  </si>
  <si>
    <t>Trubka plastová Pipelife Aqualine PE 100 RC2; de = 160,0 mm; tl. stěny = 9,5 mm; PN 10; SDR 17,0</t>
  </si>
  <si>
    <t>spojka jištěná proti posuvu Synoflex; provedení hrdlová; PN 16,0; hrdlo 1 DN = 50, hrdlo 2 DN = 50; L =  254 mm; médium pitná a neagresivní odpadní voda; těleso tvárná litina</t>
  </si>
  <si>
    <t>spojka jištěná proti posuvu Synoflex; provedení hrdlová; PN 16,0; hrdlo 1 DN = 80, hrdlo 2 DN = 80; L =  270 mm; médium pitná a neagresivní odpadní voda; těleso tvárná litina</t>
  </si>
  <si>
    <t>spojka jištěná proti posuvu Synoflex; provedení hrdlová; PN 16,0; hrdlo 1 DN = 100, hrdlo 2 DN = 100; L =  332 mm; médium pitná a neagresivní odpadní voda; těleso tvárná litina</t>
  </si>
  <si>
    <t>spojka jištěná proti posuvu Synoflex; provedení hrdlová; PN 16,0; hrdlo 1 DN = 150, hrdlo 2 DN = 150; L =  367 mm; médium pitná a neagresivní odpadní voda; těleso tvárná litina</t>
  </si>
  <si>
    <t xml:space="preserve">šoupátko přírubové uzavírací Hawle E3; použití vhodné pro pitnou vodu,potravinářský průmysl,topné a ventilační systémy, zavlažování,klimatizace, vzduch; médium voda; DN 150; l = 210 mm; PN 16,0; max.provozní tlak 16 bar; pracovní teplota -10 až 85 ° C; těleso tvárná litina; povrch.ochrana vně i uvnitř epoxidovým práškem </t>
  </si>
  <si>
    <t>Šoupátko s ručním kolem DN 50 Hawle E3</t>
  </si>
  <si>
    <t>Šoupátko se servopohonem DN 50 Hawle E3</t>
  </si>
  <si>
    <t>Vodoměr s přenosem na dispečink DN 25 PN 10 na přítoku Itron</t>
  </si>
  <si>
    <t>Vodoměr s přenosem na dispečink DN 25 PN 10 do spotřebiště Itron</t>
  </si>
  <si>
    <t>Čerpadla  vertikální čerpadlo vícestupňové odstředivé Grundfos</t>
  </si>
  <si>
    <t>2x Membránové dávkovací čerpadlo (Grundfos nebo Prominent) s příslušenstvím, regulace frekvence dávky přímo na čerpadle, pohon solenoid, dávkování z plynotěsného zásobníkuu o objemu min. 10 l.</t>
  </si>
  <si>
    <t>Příslušenství: odvzdušňovací ventil, sací ventil, dávkovací ventil, sací a výtlačná hadička, konzola pro uchycení na stěnu, univerzální řídící kabel, plovákový spínač, zásobní plynotěsná nádrž PE objem min. 10l dalšího příslušenství</t>
  </si>
  <si>
    <t xml:space="preserve">Šoupátko E3 s ručním kolem DN 50, dodávka a montáž </t>
  </si>
  <si>
    <t>Ponorné čerpadlo Grundfos Q=0,56 l/s, H=33,0m, P=0,55kW, dodávka a montáž</t>
  </si>
  <si>
    <t>Plastový ropzvaděč o celkových předpokládaných rozměrech v. 1500  x  š. 1000  x  h. 320 mm, s montážním plechem a DIN lištami a příslušenstvím (zámek FAB, ...). Krytí IP54/IP20, přívody a vývody vrchem.</t>
  </si>
  <si>
    <t>Grafický panel HMI, 4,3" montáž do dveří, IP54, komunikace Modbus</t>
  </si>
  <si>
    <t>D+M - Radiový přenos dat 151 MHz</t>
  </si>
  <si>
    <t>Radiomodem 151 MHz pro přenos dat z objektu na dispečink provozovatele, propojovací kabel mezi PLC a rádiomodemem, přepěťová ochrana anténního svodu, software pro přenos dat, softwarové práce, montážní práce, proměření radiového směru, rádiový projekt ČTU.  Radiomodem bude osazen v rozvaděči RA1, který bude přesunut.</t>
  </si>
  <si>
    <t>D+M - Anténa s upevňovací konzolí a koaxiálním kabelem</t>
  </si>
  <si>
    <t>D+M - Komunikační model Security</t>
  </si>
  <si>
    <t>Komunikační modul + zálohový zdroj (včetně baterie) , včetně programování systému PZTS</t>
  </si>
  <si>
    <t>M - Zapojení kabelů do komunikačního modelu</t>
  </si>
  <si>
    <t>D - Demontáž a následné montáže stávajícího zařízení</t>
  </si>
  <si>
    <t>Položka zahrnuje demontáž stávajícího rozvaděče R1, RA1 a jejich následnou montáž a úpravu, demontáž elektrozařízení v prostoru ČS a prostoru vrtu včetně stavební elektroinstalace.</t>
  </si>
  <si>
    <t>Položka zahrnuje materiál a práci na spojkování stávajícího přívodního kabelu NN do rozvaděče R1 technologie, kabel CYKY-J 4x10, spojka a pomocný materiál</t>
  </si>
  <si>
    <t xml:space="preserve">Provizorní opatření a zařízení pro zachování zásobování formou plastové provizorní akumulace, nebo zásobením vodojemi cisternami.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</si>
</sst>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21"/>
      <name val="Arial CE"/>
      <family val="2"/>
      <charset val="238"/>
    </font>
    <font>
      <sz val="8"/>
      <color rgb="FFDE3801"/>
      <name val="Arial CE"/>
      <family val="2"/>
      <charset val="238"/>
    </font>
    <font>
      <sz val="9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8" fillId="0" borderId="0" xfId="0" applyFont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0" fontId="0" fillId="0" borderId="20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9" fillId="3" borderId="1" xfId="0" applyFont="1" applyFill="1" applyBorder="1" applyAlignment="1" applyProtection="1">
      <alignment horizontal="left" vertical="center" indent="1"/>
      <protection locked="0"/>
    </xf>
    <xf numFmtId="0" fontId="0" fillId="3" borderId="0" xfId="0" applyFill="1" applyAlignment="1" applyProtection="1">
      <alignment wrapText="1"/>
      <protection locked="0"/>
    </xf>
    <xf numFmtId="49" fontId="6" fillId="3" borderId="0" xfId="0" applyNumberFormat="1" applyFont="1" applyFill="1" applyAlignment="1" applyProtection="1">
      <alignment horizontal="left" vertical="center" wrapText="1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 vertical="center" indent="1"/>
      <protection locked="0"/>
    </xf>
    <xf numFmtId="0" fontId="8" fillId="3" borderId="0" xfId="0" applyFont="1" applyFill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inden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 vertical="center"/>
      <protection locked="0"/>
    </xf>
    <xf numFmtId="49" fontId="8" fillId="0" borderId="0" xfId="0" applyNumberFormat="1" applyFont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8" fillId="0" borderId="1" xfId="0" applyFont="1" applyBorder="1" applyAlignment="1" applyProtection="1">
      <alignment horizontal="left" vertical="center" indent="1"/>
      <protection locked="0"/>
    </xf>
    <xf numFmtId="0" fontId="8" fillId="0" borderId="0" xfId="0" applyFont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indent="1"/>
      <protection locked="0"/>
    </xf>
    <xf numFmtId="0" fontId="8" fillId="0" borderId="6" xfId="0" applyFont="1" applyBorder="1" applyAlignment="1" applyProtection="1">
      <alignment horizontal="right" vertical="center" wrapText="1"/>
      <protection locked="0"/>
    </xf>
    <xf numFmtId="49" fontId="8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left" indent="1"/>
      <protection locked="0"/>
    </xf>
    <xf numFmtId="49" fontId="0" fillId="0" borderId="6" xfId="0" applyNumberFormat="1" applyBorder="1" applyAlignment="1" applyProtection="1">
      <alignment vertical="center" wrapText="1"/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left" vertical="top" inden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 applyProtection="1">
      <alignment vertical="center" wrapText="1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0" fillId="0" borderId="18" xfId="0" applyBorder="1" applyAlignment="1" applyProtection="1">
      <alignment horizontal="right" vertical="center"/>
      <protection locked="0"/>
    </xf>
    <xf numFmtId="0" fontId="0" fillId="0" borderId="19" xfId="0" applyBorder="1" applyProtection="1"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0" fontId="0" fillId="0" borderId="14" xfId="0" applyBorder="1" applyAlignment="1" applyProtection="1">
      <alignment horizontal="left" vertical="center" inden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8" fillId="0" borderId="14" xfId="0" applyFont="1" applyBorder="1" applyAlignment="1" applyProtection="1">
      <alignment horizontal="left" vertical="center" inden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left" indent="1"/>
      <protection locked="0"/>
    </xf>
    <xf numFmtId="1" fontId="8" fillId="0" borderId="12" xfId="0" applyNumberFormat="1" applyFont="1" applyBorder="1" applyAlignment="1" applyProtection="1">
      <alignment horizontal="right" vertical="center" wrapText="1"/>
      <protection locked="0"/>
    </xf>
    <xf numFmtId="0" fontId="0" fillId="0" borderId="12" xfId="0" applyBorder="1" applyAlignment="1" applyProtection="1">
      <alignment horizontal="left" vertical="center" indent="1"/>
      <protection locked="0"/>
    </xf>
    <xf numFmtId="0" fontId="8" fillId="0" borderId="12" xfId="0" applyFont="1" applyBorder="1" applyAlignment="1" applyProtection="1">
      <alignment vertical="center"/>
      <protection locked="0"/>
    </xf>
    <xf numFmtId="49" fontId="0" fillId="0" borderId="16" xfId="0" applyNumberFormat="1" applyBorder="1" applyAlignment="1" applyProtection="1">
      <alignment horizontal="left" vertical="center"/>
      <protection locked="0"/>
    </xf>
    <xf numFmtId="1" fontId="8" fillId="0" borderId="15" xfId="0" applyNumberFormat="1" applyFont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>
      <alignment horizontal="left" vertical="center" inden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8" fillId="0" borderId="10" xfId="0" applyNumberFormat="1" applyFont="1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left" vertical="center" indent="1"/>
      <protection locked="0"/>
    </xf>
    <xf numFmtId="49" fontId="0" fillId="0" borderId="8" xfId="0" applyNumberForma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1" fontId="0" fillId="0" borderId="0" xfId="0" applyNumberFormat="1" applyAlignment="1" applyProtection="1">
      <alignment horizontal="left" vertical="center" wrapText="1"/>
      <protection locked="0"/>
    </xf>
    <xf numFmtId="4" fontId="0" fillId="0" borderId="0" xfId="0" applyNumberFormat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0" fontId="4" fillId="3" borderId="11" xfId="0" applyFont="1" applyFill="1" applyBorder="1" applyAlignment="1" applyProtection="1">
      <alignment horizontal="left" vertical="center" inden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 vertical="center" wrapText="1"/>
      <protection locked="0"/>
    </xf>
    <xf numFmtId="4" fontId="4" fillId="3" borderId="7" xfId="0" applyNumberFormat="1" applyFont="1" applyFill="1" applyBorder="1" applyAlignment="1" applyProtection="1">
      <alignment horizontal="left" vertical="center"/>
      <protection locked="0"/>
    </xf>
    <xf numFmtId="49" fontId="0" fillId="3" borderId="13" xfId="0" applyNumberFormat="1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49" fontId="8" fillId="3" borderId="13" xfId="0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vertical="top"/>
      <protection locked="0"/>
    </xf>
    <xf numFmtId="14" fontId="8" fillId="0" borderId="6" xfId="0" applyNumberFormat="1" applyFont="1" applyBorder="1" applyAlignment="1" applyProtection="1">
      <alignment horizontal="center" vertical="top"/>
      <protection locked="0"/>
    </xf>
    <xf numFmtId="0" fontId="8" fillId="0" borderId="1" xfId="0" applyFont="1" applyBorder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" fontId="0" fillId="0" borderId="26" xfId="0" applyNumberFormat="1" applyBorder="1" applyProtection="1">
      <protection locked="0"/>
    </xf>
    <xf numFmtId="4" fontId="7" fillId="5" borderId="28" xfId="0" applyNumberFormat="1" applyFont="1" applyFill="1" applyBorder="1" applyAlignment="1" applyProtection="1">
      <alignment vertical="center"/>
      <protection locked="0"/>
    </xf>
    <xf numFmtId="4" fontId="7" fillId="5" borderId="29" xfId="0" applyNumberFormat="1" applyFont="1" applyFill="1" applyBorder="1" applyAlignment="1" applyProtection="1">
      <alignment vertical="center" wrapText="1"/>
      <protection locked="0"/>
    </xf>
    <xf numFmtId="4" fontId="10" fillId="5" borderId="30" xfId="0" applyNumberFormat="1" applyFont="1" applyFill="1" applyBorder="1" applyAlignment="1" applyProtection="1">
      <alignment horizontal="center" vertical="center" wrapText="1" shrinkToFit="1"/>
      <protection locked="0"/>
    </xf>
    <xf numFmtId="4" fontId="7" fillId="5" borderId="28" xfId="0" applyNumberFormat="1" applyFont="1" applyFill="1" applyBorder="1" applyAlignment="1" applyProtection="1">
      <alignment horizontal="center" vertical="center" wrapText="1" shrinkToFit="1"/>
      <protection locked="0"/>
    </xf>
    <xf numFmtId="4" fontId="7" fillId="5" borderId="30" xfId="0" applyNumberFormat="1" applyFont="1" applyFill="1" applyBorder="1" applyAlignment="1" applyProtection="1">
      <alignment horizontal="center" vertical="center" wrapText="1" shrinkToFit="1"/>
      <protection locked="0"/>
    </xf>
    <xf numFmtId="3" fontId="7" fillId="5" borderId="30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31" xfId="0" applyNumberFormat="1" applyBorder="1" applyAlignment="1" applyProtection="1">
      <alignment vertical="center"/>
      <protection locked="0"/>
    </xf>
    <xf numFmtId="4" fontId="3" fillId="0" borderId="32" xfId="0" applyNumberFormat="1" applyFont="1" applyBorder="1" applyAlignment="1" applyProtection="1">
      <alignment horizontal="right" vertical="center" wrapText="1" shrinkToFit="1"/>
      <protection locked="0"/>
    </xf>
    <xf numFmtId="4" fontId="3" fillId="0" borderId="32" xfId="0" applyNumberFormat="1" applyFont="1" applyBorder="1" applyAlignment="1" applyProtection="1">
      <alignment horizontal="right" vertical="center" shrinkToFit="1"/>
      <protection locked="0"/>
    </xf>
    <xf numFmtId="4" fontId="0" fillId="0" borderId="32" xfId="0" applyNumberFormat="1" applyBorder="1" applyAlignment="1" applyProtection="1">
      <alignment vertical="center" shrinkToFit="1"/>
      <protection locked="0"/>
    </xf>
    <xf numFmtId="4" fontId="0" fillId="0" borderId="33" xfId="0" applyNumberFormat="1" applyBorder="1" applyAlignment="1" applyProtection="1">
      <alignment vertical="center" shrinkToFit="1"/>
      <protection locked="0"/>
    </xf>
    <xf numFmtId="3" fontId="0" fillId="0" borderId="33" xfId="0" applyNumberFormat="1" applyBorder="1" applyAlignment="1" applyProtection="1">
      <alignment vertical="center"/>
      <protection locked="0"/>
    </xf>
    <xf numFmtId="4" fontId="5" fillId="0" borderId="31" xfId="0" applyNumberFormat="1" applyFont="1" applyBorder="1" applyAlignment="1" applyProtection="1">
      <alignment vertical="center"/>
      <protection locked="0"/>
    </xf>
    <xf numFmtId="4" fontId="5" fillId="0" borderId="32" xfId="0" applyNumberFormat="1" applyFont="1" applyBorder="1" applyAlignment="1" applyProtection="1">
      <alignment vertical="center" wrapText="1" shrinkToFit="1"/>
      <protection locked="0"/>
    </xf>
    <xf numFmtId="4" fontId="5" fillId="0" borderId="32" xfId="0" applyNumberFormat="1" applyFont="1" applyBorder="1" applyAlignment="1" applyProtection="1">
      <alignment vertical="center" shrinkToFit="1"/>
      <protection locked="0"/>
    </xf>
    <xf numFmtId="4" fontId="5" fillId="0" borderId="33" xfId="0" applyNumberFormat="1" applyFont="1" applyBorder="1" applyAlignment="1" applyProtection="1">
      <alignment vertical="center" shrinkToFit="1"/>
      <protection locked="0"/>
    </xf>
    <xf numFmtId="3" fontId="5" fillId="0" borderId="33" xfId="0" applyNumberFormat="1" applyFont="1" applyBorder="1" applyAlignment="1" applyProtection="1">
      <alignment vertical="center"/>
      <protection locked="0"/>
    </xf>
    <xf numFmtId="4" fontId="0" fillId="0" borderId="31" xfId="0" applyNumberFormat="1" applyBorder="1" applyAlignment="1" applyProtection="1">
      <alignment horizontal="left" vertical="center"/>
      <protection locked="0"/>
    </xf>
    <xf numFmtId="4" fontId="0" fillId="0" borderId="32" xfId="0" applyNumberFormat="1" applyBorder="1" applyAlignment="1" applyProtection="1">
      <alignment vertical="center" wrapText="1" shrinkToFit="1"/>
      <protection locked="0"/>
    </xf>
    <xf numFmtId="4" fontId="0" fillId="0" borderId="34" xfId="0" applyNumberFormat="1" applyBorder="1" applyAlignment="1" applyProtection="1">
      <alignment horizontal="left" vertical="center"/>
      <protection locked="0"/>
    </xf>
    <xf numFmtId="4" fontId="0" fillId="0" borderId="35" xfId="0" applyNumberFormat="1" applyBorder="1" applyAlignment="1" applyProtection="1">
      <alignment vertical="center" wrapText="1" shrinkToFit="1"/>
      <protection locked="0"/>
    </xf>
    <xf numFmtId="4" fontId="8" fillId="0" borderId="35" xfId="0" applyNumberFormat="1" applyFont="1" applyBorder="1" applyAlignment="1" applyProtection="1">
      <alignment vertical="center" shrinkToFit="1"/>
      <protection locked="0"/>
    </xf>
    <xf numFmtId="4" fontId="8" fillId="0" borderId="36" xfId="0" applyNumberFormat="1" applyFont="1" applyBorder="1" applyAlignment="1" applyProtection="1">
      <alignment vertical="center" shrinkToFit="1"/>
      <protection locked="0"/>
    </xf>
    <xf numFmtId="3" fontId="8" fillId="0" borderId="33" xfId="0" applyNumberFormat="1" applyFont="1" applyBorder="1" applyAlignment="1" applyProtection="1">
      <alignment vertical="center"/>
      <protection locked="0"/>
    </xf>
    <xf numFmtId="4" fontId="15" fillId="3" borderId="35" xfId="0" applyNumberFormat="1" applyFont="1" applyFill="1" applyBorder="1" applyAlignment="1" applyProtection="1">
      <alignment vertical="center" wrapText="1" shrinkToFit="1"/>
      <protection locked="0"/>
    </xf>
    <xf numFmtId="4" fontId="15" fillId="3" borderId="35" xfId="0" applyNumberFormat="1" applyFont="1" applyFill="1" applyBorder="1" applyAlignment="1" applyProtection="1">
      <alignment vertical="center" shrinkToFit="1"/>
      <protection locked="0"/>
    </xf>
    <xf numFmtId="4" fontId="8" fillId="3" borderId="36" xfId="0" applyNumberFormat="1" applyFont="1" applyFill="1" applyBorder="1" applyAlignment="1" applyProtection="1">
      <alignment vertical="center" shrinkToFit="1"/>
      <protection locked="0"/>
    </xf>
    <xf numFmtId="3" fontId="8" fillId="3" borderId="36" xfId="0" applyNumberFormat="1" applyFont="1" applyFill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49" fontId="0" fillId="0" borderId="0" xfId="0" applyNumberFormat="1" applyProtection="1">
      <protection locked="0"/>
    </xf>
    <xf numFmtId="0" fontId="1" fillId="3" borderId="21" xfId="0" applyFont="1" applyFill="1" applyBorder="1" applyAlignment="1" applyProtection="1">
      <alignment vertical="center"/>
      <protection locked="0"/>
    </xf>
    <xf numFmtId="49" fontId="0" fillId="3" borderId="12" xfId="0" applyNumberFormat="1" applyFill="1" applyBorder="1" applyAlignment="1" applyProtection="1">
      <alignment vertical="center"/>
      <protection locked="0"/>
    </xf>
    <xf numFmtId="0" fontId="0" fillId="5" borderId="21" xfId="0" applyFill="1" applyBorder="1" applyProtection="1">
      <protection locked="0"/>
    </xf>
    <xf numFmtId="49" fontId="0" fillId="5" borderId="21" xfId="0" applyNumberFormat="1" applyFill="1" applyBorder="1" applyProtection="1">
      <protection locked="0"/>
    </xf>
    <xf numFmtId="0" fontId="0" fillId="5" borderId="21" xfId="0" applyFill="1" applyBorder="1" applyAlignment="1" applyProtection="1">
      <alignment horizontal="center"/>
      <protection locked="0"/>
    </xf>
    <xf numFmtId="0" fontId="0" fillId="5" borderId="15" xfId="0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0" borderId="0" xfId="0" applyAlignment="1" applyProtection="1">
      <alignment vertical="top"/>
      <protection locked="0"/>
    </xf>
    <xf numFmtId="49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164" fontId="0" fillId="0" borderId="0" xfId="0" applyNumberFormat="1" applyAlignment="1" applyProtection="1">
      <alignment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5" fillId="3" borderId="27" xfId="0" applyFont="1" applyFill="1" applyBorder="1" applyAlignment="1" applyProtection="1">
      <alignment vertical="top"/>
      <protection locked="0"/>
    </xf>
    <xf numFmtId="49" fontId="5" fillId="3" borderId="18" xfId="0" applyNumberFormat="1" applyFont="1" applyFill="1" applyBorder="1" applyAlignment="1" applyProtection="1">
      <alignment vertical="top"/>
      <protection locked="0"/>
    </xf>
    <xf numFmtId="49" fontId="5" fillId="3" borderId="18" xfId="0" applyNumberFormat="1" applyFont="1" applyFill="1" applyBorder="1" applyAlignment="1" applyProtection="1">
      <alignment horizontal="left" vertical="top" wrapText="1"/>
      <protection locked="0"/>
    </xf>
    <xf numFmtId="0" fontId="5" fillId="3" borderId="18" xfId="0" applyFont="1" applyFill="1" applyBorder="1" applyAlignment="1" applyProtection="1">
      <alignment horizontal="center" vertical="top" shrinkToFit="1"/>
      <protection locked="0"/>
    </xf>
    <xf numFmtId="164" fontId="5" fillId="3" borderId="18" xfId="0" applyNumberFormat="1" applyFont="1" applyFill="1" applyBorder="1" applyAlignment="1" applyProtection="1">
      <alignment vertical="top" shrinkToFit="1"/>
      <protection locked="0"/>
    </xf>
    <xf numFmtId="4" fontId="5" fillId="3" borderId="18" xfId="0" applyNumberFormat="1" applyFont="1" applyFill="1" applyBorder="1" applyAlignment="1" applyProtection="1">
      <alignment vertical="top" shrinkToFit="1"/>
      <protection locked="0"/>
    </xf>
    <xf numFmtId="4" fontId="5" fillId="3" borderId="37" xfId="0" applyNumberFormat="1" applyFont="1" applyFill="1" applyBorder="1" applyAlignment="1" applyProtection="1">
      <alignment vertical="top" shrinkToFit="1"/>
      <protection locked="0"/>
    </xf>
    <xf numFmtId="4" fontId="5" fillId="3" borderId="0" xfId="0" applyNumberFormat="1" applyFont="1" applyFill="1" applyAlignment="1" applyProtection="1">
      <alignment vertical="top" shrinkToFit="1"/>
      <protection locked="0"/>
    </xf>
    <xf numFmtId="0" fontId="16" fillId="0" borderId="38" xfId="0" applyFont="1" applyBorder="1" applyAlignment="1" applyProtection="1">
      <alignment vertical="top"/>
      <protection locked="0"/>
    </xf>
    <xf numFmtId="49" fontId="16" fillId="0" borderId="39" xfId="0" applyNumberFormat="1" applyFont="1" applyBorder="1" applyAlignment="1" applyProtection="1">
      <alignment vertical="top"/>
      <protection locked="0"/>
    </xf>
    <xf numFmtId="49" fontId="16" fillId="0" borderId="39" xfId="0" applyNumberFormat="1" applyFont="1" applyBorder="1" applyAlignment="1" applyProtection="1">
      <alignment horizontal="left" vertical="top" wrapText="1"/>
      <protection locked="0"/>
    </xf>
    <xf numFmtId="0" fontId="16" fillId="0" borderId="39" xfId="0" applyFont="1" applyBorder="1" applyAlignment="1" applyProtection="1">
      <alignment horizontal="center" vertical="top" shrinkToFit="1"/>
      <protection locked="0"/>
    </xf>
    <xf numFmtId="164" fontId="16" fillId="0" borderId="39" xfId="0" applyNumberFormat="1" applyFont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 applyProtection="1">
      <alignment vertical="top" shrinkToFit="1"/>
      <protection locked="0"/>
    </xf>
    <xf numFmtId="4" fontId="16" fillId="0" borderId="0" xfId="0" applyNumberFormat="1" applyFont="1" applyAlignment="1" applyProtection="1">
      <alignment vertical="top" shrinkToFit="1"/>
      <protection locked="0"/>
    </xf>
    <xf numFmtId="0" fontId="16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49" fontId="16" fillId="0" borderId="0" xfId="0" applyNumberFormat="1" applyFont="1" applyAlignment="1" applyProtection="1">
      <alignment vertical="top"/>
      <protection locked="0"/>
    </xf>
    <xf numFmtId="164" fontId="16" fillId="0" borderId="0" xfId="0" applyNumberFormat="1" applyFont="1" applyAlignment="1" applyProtection="1">
      <alignment vertical="top" shrinkToFi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vertical="top" wrapText="1"/>
      <protection locked="0"/>
    </xf>
    <xf numFmtId="49" fontId="17" fillId="0" borderId="0" xfId="0" applyNumberFormat="1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 vertical="top" shrinkToFit="1"/>
      <protection locked="0"/>
    </xf>
    <xf numFmtId="164" fontId="17" fillId="0" borderId="0" xfId="0" applyNumberFormat="1" applyFont="1" applyAlignment="1" applyProtection="1">
      <alignment vertical="top" shrinkToFit="1"/>
      <protection locked="0"/>
    </xf>
    <xf numFmtId="4" fontId="17" fillId="0" borderId="0" xfId="0" applyNumberFormat="1" applyFont="1" applyAlignment="1" applyProtection="1">
      <alignment vertical="top" shrinkToFit="1"/>
      <protection locked="0"/>
    </xf>
    <xf numFmtId="0" fontId="18" fillId="0" borderId="0" xfId="0" applyFont="1" applyAlignment="1" applyProtection="1">
      <alignment wrapText="1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0" fontId="5" fillId="3" borderId="15" xfId="0" applyFont="1" applyFill="1" applyBorder="1" applyAlignment="1" applyProtection="1">
      <alignment vertical="top"/>
      <protection locked="0"/>
    </xf>
    <xf numFmtId="49" fontId="5" fillId="3" borderId="12" xfId="0" applyNumberFormat="1" applyFont="1" applyFill="1" applyBorder="1" applyAlignment="1" applyProtection="1">
      <alignment vertical="top"/>
      <protection locked="0"/>
    </xf>
    <xf numFmtId="49" fontId="5" fillId="3" borderId="12" xfId="0" applyNumberFormat="1" applyFont="1" applyFill="1" applyBorder="1" applyAlignment="1" applyProtection="1">
      <alignment horizontal="left" vertical="top" wrapText="1"/>
      <protection locked="0"/>
    </xf>
    <xf numFmtId="0" fontId="5" fillId="3" borderId="12" xfId="0" applyFont="1" applyFill="1" applyBorder="1" applyAlignment="1" applyProtection="1">
      <alignment horizontal="center" vertical="top"/>
      <protection locked="0"/>
    </xf>
    <xf numFmtId="0" fontId="5" fillId="3" borderId="12" xfId="0" applyFont="1" applyFill="1" applyBorder="1" applyAlignment="1" applyProtection="1">
      <alignment vertical="top"/>
      <protection locked="0"/>
    </xf>
    <xf numFmtId="4" fontId="5" fillId="3" borderId="22" xfId="0" applyNumberFormat="1" applyFont="1" applyFill="1" applyBorder="1" applyAlignment="1" applyProtection="1">
      <alignment vertical="top" shrinkToFit="1"/>
      <protection locked="0"/>
    </xf>
    <xf numFmtId="49" fontId="0" fillId="0" borderId="0" xfId="0" applyNumberFormat="1" applyAlignment="1" applyProtection="1">
      <alignment horizontal="left" wrapText="1"/>
      <protection locked="0"/>
    </xf>
    <xf numFmtId="164" fontId="19" fillId="0" borderId="0" xfId="0" quotePrefix="1" applyNumberFormat="1" applyFont="1" applyAlignment="1" applyProtection="1">
      <alignment horizontal="left" vertical="top" wrapText="1"/>
      <protection locked="0"/>
    </xf>
    <xf numFmtId="164" fontId="19" fillId="0" borderId="0" xfId="0" applyNumberFormat="1" applyFont="1" applyAlignment="1" applyProtection="1">
      <alignment horizontal="center" vertical="top" wrapText="1" shrinkToFit="1"/>
      <protection locked="0"/>
    </xf>
    <xf numFmtId="164" fontId="19" fillId="0" borderId="0" xfId="0" applyNumberFormat="1" applyFont="1" applyAlignment="1" applyProtection="1">
      <alignment vertical="top" wrapText="1" shrinkToFit="1"/>
      <protection locked="0"/>
    </xf>
    <xf numFmtId="164" fontId="20" fillId="0" borderId="0" xfId="0" applyNumberFormat="1" applyFont="1" applyAlignment="1" applyProtection="1">
      <alignment horizontal="left" vertical="top" wrapText="1"/>
      <protection locked="0"/>
    </xf>
    <xf numFmtId="164" fontId="20" fillId="0" borderId="0" xfId="0" applyNumberFormat="1" applyFont="1" applyAlignment="1" applyProtection="1">
      <alignment horizontal="center" vertical="top" wrapText="1" shrinkToFit="1"/>
      <protection locked="0"/>
    </xf>
    <xf numFmtId="164" fontId="20" fillId="0" borderId="0" xfId="0" applyNumberFormat="1" applyFont="1" applyAlignment="1" applyProtection="1">
      <alignment vertical="top" wrapText="1" shrinkToFit="1"/>
      <protection locked="0"/>
    </xf>
    <xf numFmtId="164" fontId="20" fillId="0" borderId="0" xfId="0" quotePrefix="1" applyNumberFormat="1" applyFont="1" applyAlignment="1" applyProtection="1">
      <alignment horizontal="left" vertical="top" wrapText="1"/>
      <protection locked="0"/>
    </xf>
    <xf numFmtId="164" fontId="21" fillId="0" borderId="0" xfId="0" quotePrefix="1" applyNumberFormat="1" applyFont="1" applyAlignment="1" applyProtection="1">
      <alignment horizontal="left" vertical="top" wrapText="1"/>
      <protection locked="0"/>
    </xf>
    <xf numFmtId="164" fontId="21" fillId="0" borderId="0" xfId="0" applyNumberFormat="1" applyFont="1" applyAlignment="1" applyProtection="1">
      <alignment horizontal="center" vertical="top" wrapText="1" shrinkToFit="1"/>
      <protection locked="0"/>
    </xf>
    <xf numFmtId="164" fontId="21" fillId="0" borderId="0" xfId="0" applyNumberFormat="1" applyFont="1" applyAlignment="1" applyProtection="1">
      <alignment vertical="top" wrapText="1" shrinkToFit="1"/>
      <protection locked="0"/>
    </xf>
    <xf numFmtId="0" fontId="5" fillId="3" borderId="12" xfId="0" applyFont="1" applyFill="1" applyBorder="1" applyAlignment="1" applyProtection="1">
      <alignment horizontal="center" vertical="top" shrinkToFit="1"/>
      <protection locked="0"/>
    </xf>
    <xf numFmtId="164" fontId="5" fillId="3" borderId="12" xfId="0" applyNumberFormat="1" applyFont="1" applyFill="1" applyBorder="1" applyAlignment="1" applyProtection="1">
      <alignment vertical="top" shrinkToFit="1"/>
      <protection locked="0"/>
    </xf>
    <xf numFmtId="4" fontId="5" fillId="3" borderId="12" xfId="0" applyNumberFormat="1" applyFont="1" applyFill="1" applyBorder="1" applyAlignment="1" applyProtection="1">
      <alignment vertical="top" shrinkToFit="1"/>
      <protection locked="0"/>
    </xf>
    <xf numFmtId="0" fontId="16" fillId="0" borderId="41" xfId="0" applyFont="1" applyBorder="1" applyAlignment="1" applyProtection="1">
      <alignment vertical="top"/>
      <protection locked="0"/>
    </xf>
    <xf numFmtId="49" fontId="16" fillId="0" borderId="42" xfId="0" applyNumberFormat="1" applyFont="1" applyBorder="1" applyAlignment="1" applyProtection="1">
      <alignment vertical="top"/>
      <protection locked="0"/>
    </xf>
    <xf numFmtId="49" fontId="16" fillId="0" borderId="42" xfId="0" applyNumberFormat="1" applyFont="1" applyBorder="1" applyAlignment="1" applyProtection="1">
      <alignment horizontal="left" vertical="top" wrapText="1"/>
      <protection locked="0"/>
    </xf>
    <xf numFmtId="0" fontId="16" fillId="0" borderId="42" xfId="0" applyFont="1" applyBorder="1" applyAlignment="1" applyProtection="1">
      <alignment horizontal="center" vertical="top" shrinkToFit="1"/>
      <protection locked="0"/>
    </xf>
    <xf numFmtId="164" fontId="16" fillId="0" borderId="42" xfId="0" applyNumberFormat="1" applyFont="1" applyBorder="1" applyAlignment="1" applyProtection="1">
      <alignment vertical="top" shrinkToFit="1"/>
      <protection locked="0"/>
    </xf>
    <xf numFmtId="4" fontId="16" fillId="0" borderId="42" xfId="0" applyNumberFormat="1" applyFont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 applyProtection="1">
      <alignment vertical="top" shrinkToFit="1"/>
      <protection locked="0"/>
    </xf>
    <xf numFmtId="4" fontId="0" fillId="0" borderId="32" xfId="0" applyNumberFormat="1" applyBorder="1" applyAlignment="1" applyProtection="1">
      <alignment vertical="center" wrapText="1"/>
      <protection locked="0"/>
    </xf>
    <xf numFmtId="4" fontId="0" fillId="3" borderId="34" xfId="0" applyNumberFormat="1" applyFill="1" applyBorder="1" applyAlignment="1" applyProtection="1">
      <alignment vertical="center"/>
      <protection locked="0"/>
    </xf>
    <xf numFmtId="4" fontId="0" fillId="3" borderId="35" xfId="0" applyNumberFormat="1" applyFill="1" applyBorder="1" applyAlignment="1" applyProtection="1">
      <alignment vertical="center"/>
      <protection locked="0"/>
    </xf>
    <xf numFmtId="4" fontId="5" fillId="0" borderId="32" xfId="0" applyNumberFormat="1" applyFont="1" applyBorder="1" applyAlignment="1" applyProtection="1">
      <alignment vertical="center" wrapText="1"/>
      <protection locked="0"/>
    </xf>
    <xf numFmtId="4" fontId="0" fillId="0" borderId="35" xfId="0" applyNumberFormat="1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4" fontId="11" fillId="0" borderId="15" xfId="0" applyNumberFormat="1" applyFont="1" applyBorder="1" applyAlignment="1" applyProtection="1">
      <alignment horizontal="right" vertical="center"/>
      <protection locked="0"/>
    </xf>
    <xf numFmtId="4" fontId="11" fillId="0" borderId="12" xfId="0" applyNumberFormat="1" applyFont="1" applyBorder="1" applyAlignment="1" applyProtection="1">
      <alignment horizontal="right" vertical="center"/>
      <protection locked="0"/>
    </xf>
    <xf numFmtId="3" fontId="11" fillId="0" borderId="15" xfId="0" applyNumberFormat="1" applyFont="1" applyBorder="1" applyAlignment="1" applyProtection="1">
      <alignment vertical="center"/>
      <protection locked="0"/>
    </xf>
    <xf numFmtId="3" fontId="11" fillId="0" borderId="12" xfId="0" applyNumberFormat="1" applyFont="1" applyBorder="1" applyAlignment="1" applyProtection="1">
      <alignment vertical="center"/>
      <protection locked="0"/>
    </xf>
    <xf numFmtId="4" fontId="13" fillId="0" borderId="15" xfId="0" applyNumberFormat="1" applyFont="1" applyBorder="1" applyAlignment="1" applyProtection="1">
      <alignment horizontal="right" vertical="center" indent="1"/>
      <protection locked="0"/>
    </xf>
    <xf numFmtId="4" fontId="13" fillId="0" borderId="22" xfId="0" applyNumberFormat="1" applyFont="1" applyBorder="1" applyAlignment="1" applyProtection="1">
      <alignment horizontal="right" vertical="center" indent="1"/>
      <protection locked="0"/>
    </xf>
    <xf numFmtId="3" fontId="13" fillId="0" borderId="15" xfId="0" applyNumberFormat="1" applyFont="1" applyBorder="1" applyAlignment="1" applyProtection="1">
      <alignment horizontal="right" vertical="center" indent="1"/>
      <protection locked="0"/>
    </xf>
    <xf numFmtId="3" fontId="13" fillId="0" borderId="16" xfId="0" applyNumberFormat="1" applyFont="1" applyBorder="1" applyAlignment="1" applyProtection="1">
      <alignment horizontal="right" vertical="center" indent="1"/>
      <protection locked="0"/>
    </xf>
    <xf numFmtId="3" fontId="11" fillId="0" borderId="15" xfId="0" applyNumberFormat="1" applyFont="1" applyBorder="1" applyAlignment="1" applyProtection="1">
      <alignment horizontal="right" vertical="center" indent="1"/>
      <protection locked="0"/>
    </xf>
    <xf numFmtId="3" fontId="11" fillId="0" borderId="16" xfId="0" applyNumberFormat="1" applyFont="1" applyBorder="1" applyAlignment="1" applyProtection="1">
      <alignment horizontal="right" vertical="center" indent="1"/>
      <protection locked="0"/>
    </xf>
    <xf numFmtId="4" fontId="12" fillId="3" borderId="7" xfId="0" applyNumberFormat="1" applyFont="1" applyFill="1" applyBorder="1" applyAlignment="1" applyProtection="1">
      <alignment horizontal="right" vertical="center"/>
      <protection locked="0"/>
    </xf>
    <xf numFmtId="3" fontId="12" fillId="3" borderId="7" xfId="0" applyNumberFormat="1" applyFont="1" applyFill="1" applyBorder="1" applyAlignment="1" applyProtection="1">
      <alignment horizontal="right" vertical="center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left" vertical="center" wrapText="1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9" fontId="8" fillId="0" borderId="6" xfId="0" applyNumberFormat="1" applyFont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4" fontId="11" fillId="0" borderId="10" xfId="0" applyNumberFormat="1" applyFont="1" applyBorder="1" applyAlignment="1" applyProtection="1">
      <alignment horizontal="right" vertical="center"/>
      <protection locked="0"/>
    </xf>
    <xf numFmtId="4" fontId="11" fillId="0" borderId="6" xfId="0" applyNumberFormat="1" applyFont="1" applyBorder="1" applyAlignment="1" applyProtection="1">
      <alignment horizontal="right" vertical="center"/>
      <protection locked="0"/>
    </xf>
    <xf numFmtId="4" fontId="11" fillId="0" borderId="18" xfId="0" applyNumberFormat="1" applyFont="1" applyBorder="1" applyAlignment="1" applyProtection="1">
      <alignment horizontal="right" vertical="center"/>
      <protection locked="0"/>
    </xf>
    <xf numFmtId="49" fontId="6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8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0" borderId="6" xfId="0" applyNumberFormat="1" applyBorder="1" applyAlignment="1" applyProtection="1">
      <alignment horizontal="right" indent="1"/>
      <protection locked="0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right" indent="1"/>
      <protection locked="0"/>
    </xf>
    <xf numFmtId="0" fontId="0" fillId="0" borderId="8" xfId="0" applyBorder="1" applyAlignment="1" applyProtection="1">
      <alignment horizontal="right" indent="1"/>
      <protection locked="0"/>
    </xf>
    <xf numFmtId="4" fontId="11" fillId="0" borderId="15" xfId="0" applyNumberFormat="1" applyFont="1" applyBorder="1" applyAlignment="1" applyProtection="1">
      <alignment horizontal="right" vertical="center" indent="1"/>
      <protection locked="0"/>
    </xf>
    <xf numFmtId="4" fontId="11" fillId="0" borderId="22" xfId="0" applyNumberFormat="1" applyFont="1" applyBorder="1" applyAlignment="1" applyProtection="1">
      <alignment horizontal="right" vertical="center" indent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3" fillId="2" borderId="0" xfId="0" applyFont="1" applyFill="1" applyAlignment="1">
      <alignment horizontal="left" wrapText="1"/>
    </xf>
    <xf numFmtId="0" fontId="17" fillId="0" borderId="18" xfId="0" applyFont="1" applyBorder="1" applyAlignment="1" applyProtection="1">
      <alignment horizontal="left" vertical="top" wrapText="1"/>
      <protection locked="0"/>
    </xf>
    <xf numFmtId="0" fontId="17" fillId="0" borderId="18" xfId="0" applyFont="1" applyBorder="1" applyAlignment="1" applyProtection="1">
      <alignment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49" fontId="0" fillId="3" borderId="12" xfId="0" applyNumberFormat="1" applyFill="1" applyBorder="1" applyAlignment="1" applyProtection="1">
      <alignment vertical="center"/>
      <protection locked="0"/>
    </xf>
    <xf numFmtId="0" fontId="0" fillId="3" borderId="12" xfId="0" applyFill="1" applyBorder="1" applyAlignment="1" applyProtection="1">
      <alignment vertical="center"/>
      <protection locked="0"/>
    </xf>
    <xf numFmtId="0" fontId="0" fillId="3" borderId="22" xfId="0" applyFill="1" applyBorder="1" applyAlignment="1" applyProtection="1">
      <alignment vertical="center"/>
      <protection locked="0"/>
    </xf>
    <xf numFmtId="0" fontId="16" fillId="0" borderId="18" xfId="0" applyFont="1" applyBorder="1" applyAlignment="1" applyProtection="1">
      <alignment horizontal="left" vertical="top" wrapText="1"/>
      <protection locked="0"/>
    </xf>
    <xf numFmtId="0" fontId="16" fillId="0" borderId="18" xfId="0" applyFont="1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56"/>
  <sheetViews>
    <sheetView showGridLines="0" topLeftCell="B23" zoomScale="120" zoomScaleNormal="120" zoomScaleSheetLayoutView="75" workbookViewId="0">
      <selection activeCell="M13" sqref="M13"/>
    </sheetView>
  </sheetViews>
  <sheetFormatPr defaultColWidth="9" defaultRowHeight="12.75" x14ac:dyDescent="0.2"/>
  <cols>
    <col min="1" max="1" width="8.42578125" style="14" hidden="1" customWidth="1"/>
    <col min="2" max="2" width="13.42578125" style="14" customWidth="1"/>
    <col min="3" max="3" width="7.42578125" style="26" customWidth="1"/>
    <col min="4" max="4" width="13" style="26" customWidth="1"/>
    <col min="5" max="5" width="9.7109375" style="26" customWidth="1"/>
    <col min="6" max="6" width="11.7109375" style="14" customWidth="1"/>
    <col min="7" max="9" width="13" style="14" customWidth="1"/>
    <col min="10" max="10" width="5.42578125" style="14" customWidth="1"/>
    <col min="11" max="11" width="4.28515625" style="14" customWidth="1"/>
    <col min="12" max="15" width="10.7109375" style="14" customWidth="1"/>
    <col min="16" max="16384" width="9" style="14"/>
  </cols>
  <sheetData>
    <row r="1" spans="1:15" ht="33.75" customHeight="1" x14ac:dyDescent="0.2">
      <c r="A1" s="13" t="s">
        <v>35</v>
      </c>
      <c r="B1" s="235" t="s">
        <v>40</v>
      </c>
      <c r="C1" s="236"/>
      <c r="D1" s="236"/>
      <c r="E1" s="236"/>
      <c r="F1" s="236"/>
      <c r="G1" s="236"/>
      <c r="H1" s="236"/>
      <c r="I1" s="236"/>
      <c r="J1" s="237"/>
    </row>
    <row r="2" spans="1:15" ht="36" customHeight="1" x14ac:dyDescent="0.2">
      <c r="A2" s="15"/>
      <c r="B2" s="16" t="s">
        <v>21</v>
      </c>
      <c r="C2" s="17"/>
      <c r="D2" s="18" t="s">
        <v>42</v>
      </c>
      <c r="E2" s="241" t="s">
        <v>43</v>
      </c>
      <c r="F2" s="242"/>
      <c r="G2" s="242"/>
      <c r="H2" s="242"/>
      <c r="I2" s="242"/>
      <c r="J2" s="243"/>
      <c r="O2" s="19"/>
    </row>
    <row r="3" spans="1:15" ht="27" hidden="1" customHeight="1" x14ac:dyDescent="0.2">
      <c r="A3" s="15"/>
      <c r="B3" s="20"/>
      <c r="C3" s="17"/>
      <c r="D3" s="21"/>
      <c r="E3" s="244"/>
      <c r="F3" s="245"/>
      <c r="G3" s="245"/>
      <c r="H3" s="245"/>
      <c r="I3" s="245"/>
      <c r="J3" s="246"/>
    </row>
    <row r="4" spans="1:15" ht="23.25" customHeight="1" x14ac:dyDescent="0.2">
      <c r="A4" s="15"/>
      <c r="B4" s="22"/>
      <c r="C4" s="23"/>
      <c r="D4" s="24"/>
      <c r="E4" s="225"/>
      <c r="F4" s="225"/>
      <c r="G4" s="225"/>
      <c r="H4" s="225"/>
      <c r="I4" s="225"/>
      <c r="J4" s="226"/>
    </row>
    <row r="5" spans="1:15" ht="24" customHeight="1" x14ac:dyDescent="0.2">
      <c r="A5" s="15"/>
      <c r="B5" s="25" t="s">
        <v>41</v>
      </c>
      <c r="D5" s="229" t="s">
        <v>44</v>
      </c>
      <c r="E5" s="230"/>
      <c r="F5" s="230"/>
      <c r="G5" s="230"/>
      <c r="H5" s="27" t="s">
        <v>39</v>
      </c>
      <c r="I5" s="28" t="s">
        <v>48</v>
      </c>
      <c r="J5" s="29"/>
    </row>
    <row r="6" spans="1:15" ht="15.75" customHeight="1" x14ac:dyDescent="0.2">
      <c r="A6" s="15"/>
      <c r="B6" s="30"/>
      <c r="C6" s="31"/>
      <c r="D6" s="231" t="s">
        <v>45</v>
      </c>
      <c r="E6" s="232"/>
      <c r="F6" s="232"/>
      <c r="G6" s="232"/>
      <c r="H6" s="27" t="s">
        <v>33</v>
      </c>
      <c r="I6" s="28" t="s">
        <v>49</v>
      </c>
      <c r="J6" s="29"/>
    </row>
    <row r="7" spans="1:15" ht="15.75" customHeight="1" x14ac:dyDescent="0.2">
      <c r="A7" s="15"/>
      <c r="B7" s="33"/>
      <c r="C7" s="34"/>
      <c r="D7" s="35" t="s">
        <v>47</v>
      </c>
      <c r="E7" s="233" t="s">
        <v>46</v>
      </c>
      <c r="F7" s="234"/>
      <c r="G7" s="234"/>
      <c r="H7" s="36"/>
      <c r="I7" s="37"/>
      <c r="J7" s="38"/>
    </row>
    <row r="8" spans="1:15" ht="24" hidden="1" customHeight="1" x14ac:dyDescent="0.2">
      <c r="A8" s="15"/>
      <c r="B8" s="25" t="s">
        <v>19</v>
      </c>
      <c r="D8" s="32" t="s">
        <v>50</v>
      </c>
      <c r="H8" s="27" t="s">
        <v>39</v>
      </c>
      <c r="I8" s="28" t="s">
        <v>54</v>
      </c>
      <c r="J8" s="29"/>
    </row>
    <row r="9" spans="1:15" ht="15.75" hidden="1" customHeight="1" x14ac:dyDescent="0.2">
      <c r="A9" s="15"/>
      <c r="B9" s="15"/>
      <c r="D9" s="32" t="s">
        <v>51</v>
      </c>
      <c r="H9" s="27" t="s">
        <v>33</v>
      </c>
      <c r="I9" s="28" t="s">
        <v>55</v>
      </c>
      <c r="J9" s="29"/>
    </row>
    <row r="10" spans="1:15" ht="15.75" hidden="1" customHeight="1" x14ac:dyDescent="0.2">
      <c r="A10" s="15"/>
      <c r="B10" s="39"/>
      <c r="C10" s="34"/>
      <c r="D10" s="35" t="s">
        <v>53</v>
      </c>
      <c r="E10" s="40" t="s">
        <v>52</v>
      </c>
      <c r="F10" s="36"/>
      <c r="G10" s="41"/>
      <c r="H10" s="41"/>
      <c r="I10" s="42"/>
      <c r="J10" s="38"/>
    </row>
    <row r="11" spans="1:15" ht="24" customHeight="1" x14ac:dyDescent="0.2">
      <c r="A11" s="15"/>
      <c r="B11" s="25" t="s">
        <v>18</v>
      </c>
      <c r="D11" s="248"/>
      <c r="E11" s="248"/>
      <c r="F11" s="248"/>
      <c r="G11" s="248"/>
      <c r="H11" s="27" t="s">
        <v>39</v>
      </c>
      <c r="I11" s="10"/>
      <c r="J11" s="29"/>
    </row>
    <row r="12" spans="1:15" ht="15.75" customHeight="1" x14ac:dyDescent="0.2">
      <c r="A12" s="15"/>
      <c r="B12" s="30"/>
      <c r="C12" s="31"/>
      <c r="D12" s="224"/>
      <c r="E12" s="224"/>
      <c r="F12" s="224"/>
      <c r="G12" s="224"/>
      <c r="H12" s="27" t="s">
        <v>33</v>
      </c>
      <c r="I12" s="10"/>
      <c r="J12" s="29"/>
    </row>
    <row r="13" spans="1:15" ht="15.75" customHeight="1" x14ac:dyDescent="0.2">
      <c r="A13" s="15"/>
      <c r="B13" s="33"/>
      <c r="C13" s="34"/>
      <c r="D13" s="9"/>
      <c r="E13" s="227"/>
      <c r="F13" s="228"/>
      <c r="G13" s="228"/>
      <c r="H13" s="43"/>
      <c r="I13" s="37"/>
      <c r="J13" s="38"/>
    </row>
    <row r="14" spans="1:15" ht="24" customHeight="1" x14ac:dyDescent="0.2">
      <c r="A14" s="15"/>
      <c r="B14" s="44" t="s">
        <v>20</v>
      </c>
      <c r="C14" s="45"/>
      <c r="D14" s="46"/>
      <c r="E14" s="47"/>
      <c r="F14" s="48"/>
      <c r="G14" s="48"/>
      <c r="H14" s="49"/>
      <c r="I14" s="48"/>
      <c r="J14" s="50"/>
    </row>
    <row r="15" spans="1:15" ht="32.25" customHeight="1" x14ac:dyDescent="0.2">
      <c r="A15" s="15"/>
      <c r="B15" s="39" t="s">
        <v>31</v>
      </c>
      <c r="C15" s="51"/>
      <c r="D15" s="52"/>
      <c r="E15" s="247"/>
      <c r="F15" s="247"/>
      <c r="G15" s="249"/>
      <c r="H15" s="249"/>
      <c r="I15" s="249" t="s">
        <v>28</v>
      </c>
      <c r="J15" s="250"/>
    </row>
    <row r="16" spans="1:15" ht="23.25" customHeight="1" x14ac:dyDescent="0.2">
      <c r="A16" s="53" t="s">
        <v>23</v>
      </c>
      <c r="B16" s="54" t="s">
        <v>23</v>
      </c>
      <c r="C16" s="55"/>
      <c r="D16" s="56"/>
      <c r="E16" s="212"/>
      <c r="F16" s="213"/>
      <c r="G16" s="212"/>
      <c r="H16" s="213"/>
      <c r="I16" s="214">
        <f>SUM(I44+I46+I48-I17+I51)</f>
        <v>0</v>
      </c>
      <c r="J16" s="215"/>
    </row>
    <row r="17" spans="1:10" ht="23.25" customHeight="1" x14ac:dyDescent="0.2">
      <c r="A17" s="53" t="s">
        <v>24</v>
      </c>
      <c r="B17" s="54" t="s">
        <v>24</v>
      </c>
      <c r="C17" s="55"/>
      <c r="D17" s="56"/>
      <c r="E17" s="212"/>
      <c r="F17" s="213"/>
      <c r="G17" s="212"/>
      <c r="H17" s="213"/>
      <c r="I17" s="214">
        <f>SUM('SO-01 01.1 Pol'!G206+'SO-01 01.1 Pol'!G296+'SO-01 01.1 Pol'!G316+'SO-02 02.1 Pol'!G281+'SO-02 02.1 Pol'!G299)</f>
        <v>0</v>
      </c>
      <c r="J17" s="215"/>
    </row>
    <row r="18" spans="1:10" ht="23.25" customHeight="1" x14ac:dyDescent="0.2">
      <c r="A18" s="53" t="s">
        <v>25</v>
      </c>
      <c r="B18" s="54" t="s">
        <v>25</v>
      </c>
      <c r="C18" s="55"/>
      <c r="D18" s="56"/>
      <c r="E18" s="212"/>
      <c r="F18" s="213"/>
      <c r="G18" s="212"/>
      <c r="H18" s="213"/>
      <c r="I18" s="214">
        <f>SUM(I54)</f>
        <v>0</v>
      </c>
      <c r="J18" s="215"/>
    </row>
    <row r="19" spans="1:10" ht="23.25" customHeight="1" x14ac:dyDescent="0.2">
      <c r="A19" s="53" t="s">
        <v>137</v>
      </c>
      <c r="B19" s="54" t="s">
        <v>1687</v>
      </c>
      <c r="C19" s="55"/>
      <c r="D19" s="56"/>
      <c r="E19" s="212"/>
      <c r="F19" s="213"/>
      <c r="G19" s="212"/>
      <c r="H19" s="213"/>
      <c r="I19" s="214">
        <f>SUM(I40)</f>
        <v>0</v>
      </c>
      <c r="J19" s="215"/>
    </row>
    <row r="20" spans="1:10" ht="23.25" customHeight="1" x14ac:dyDescent="0.2">
      <c r="A20" s="53" t="s">
        <v>138</v>
      </c>
      <c r="B20" s="54" t="s">
        <v>1685</v>
      </c>
      <c r="C20" s="55"/>
      <c r="D20" s="56"/>
      <c r="E20" s="212"/>
      <c r="F20" s="213"/>
      <c r="G20" s="212"/>
      <c r="H20" s="213"/>
      <c r="I20" s="214">
        <f>SUM(I42)</f>
        <v>200000</v>
      </c>
      <c r="J20" s="215"/>
    </row>
    <row r="21" spans="1:10" ht="23.25" customHeight="1" x14ac:dyDescent="0.2">
      <c r="A21" s="15"/>
      <c r="B21" s="57" t="s">
        <v>28</v>
      </c>
      <c r="C21" s="58"/>
      <c r="D21" s="59"/>
      <c r="E21" s="251"/>
      <c r="F21" s="252"/>
      <c r="G21" s="251"/>
      <c r="H21" s="252"/>
      <c r="I21" s="216">
        <f>SUM(I16:J20)</f>
        <v>200000</v>
      </c>
      <c r="J21" s="217"/>
    </row>
    <row r="22" spans="1:10" ht="33" customHeight="1" x14ac:dyDescent="0.2">
      <c r="A22" s="15"/>
      <c r="B22" s="60" t="s">
        <v>32</v>
      </c>
      <c r="C22" s="55"/>
      <c r="D22" s="56"/>
      <c r="E22" s="61"/>
      <c r="F22" s="62"/>
      <c r="G22" s="63"/>
      <c r="H22" s="63"/>
      <c r="I22" s="63"/>
      <c r="J22" s="64"/>
    </row>
    <row r="23" spans="1:10" ht="23.25" customHeight="1" x14ac:dyDescent="0.2">
      <c r="A23" s="15"/>
      <c r="B23" s="54" t="s">
        <v>11</v>
      </c>
      <c r="C23" s="55"/>
      <c r="D23" s="56"/>
      <c r="E23" s="65">
        <v>12</v>
      </c>
      <c r="F23" s="62" t="s">
        <v>0</v>
      </c>
      <c r="G23" s="210">
        <v>0</v>
      </c>
      <c r="H23" s="211"/>
      <c r="I23" s="211"/>
      <c r="J23" s="64" t="str">
        <f t="shared" ref="J23:J28" si="0">Mena</f>
        <v>CZK</v>
      </c>
    </row>
    <row r="24" spans="1:10" ht="23.25" hidden="1" customHeight="1" x14ac:dyDescent="0.2">
      <c r="A24" s="15"/>
      <c r="B24" s="54" t="s">
        <v>12</v>
      </c>
      <c r="C24" s="55"/>
      <c r="D24" s="56"/>
      <c r="E24" s="65">
        <f>SazbaDPH1</f>
        <v>12</v>
      </c>
      <c r="F24" s="62" t="s">
        <v>0</v>
      </c>
      <c r="G24" s="208">
        <v>0</v>
      </c>
      <c r="H24" s="209"/>
      <c r="I24" s="209"/>
      <c r="J24" s="64" t="str">
        <f t="shared" si="0"/>
        <v>CZK</v>
      </c>
    </row>
    <row r="25" spans="1:10" ht="23.25" customHeight="1" x14ac:dyDescent="0.2">
      <c r="A25" s="15"/>
      <c r="B25" s="54" t="s">
        <v>13</v>
      </c>
      <c r="C25" s="55"/>
      <c r="D25" s="56"/>
      <c r="E25" s="65">
        <v>21</v>
      </c>
      <c r="F25" s="62" t="s">
        <v>0</v>
      </c>
      <c r="G25" s="210">
        <f>SUM(I21)</f>
        <v>200000</v>
      </c>
      <c r="H25" s="211"/>
      <c r="I25" s="211"/>
      <c r="J25" s="64" t="str">
        <f t="shared" si="0"/>
        <v>CZK</v>
      </c>
    </row>
    <row r="26" spans="1:10" ht="23.25" hidden="1" customHeight="1" x14ac:dyDescent="0.2">
      <c r="A26" s="15"/>
      <c r="B26" s="66" t="s">
        <v>14</v>
      </c>
      <c r="C26" s="67"/>
      <c r="D26" s="52"/>
      <c r="E26" s="68">
        <f>SazbaDPH2</f>
        <v>21</v>
      </c>
      <c r="F26" s="69" t="s">
        <v>0</v>
      </c>
      <c r="G26" s="238">
        <v>1228309.29</v>
      </c>
      <c r="H26" s="239"/>
      <c r="I26" s="239"/>
      <c r="J26" s="70" t="str">
        <f t="shared" si="0"/>
        <v>CZK</v>
      </c>
    </row>
    <row r="27" spans="1:10" ht="23.25" customHeight="1" thickBot="1" x14ac:dyDescent="0.25">
      <c r="A27" s="15">
        <f>ZakladDPHSni+ZakladDPHZakl</f>
        <v>200000</v>
      </c>
      <c r="B27" s="25"/>
      <c r="C27" s="71"/>
      <c r="D27" s="72"/>
      <c r="E27" s="71"/>
      <c r="F27" s="73"/>
      <c r="G27" s="240"/>
      <c r="H27" s="240"/>
      <c r="I27" s="240"/>
      <c r="J27" s="74"/>
    </row>
    <row r="28" spans="1:10" ht="27.75" customHeight="1" thickBot="1" x14ac:dyDescent="0.25">
      <c r="A28" s="15">
        <f>(A27-INT(A27))*100</f>
        <v>0</v>
      </c>
      <c r="B28" s="75" t="s">
        <v>22</v>
      </c>
      <c r="C28" s="76"/>
      <c r="D28" s="76"/>
      <c r="E28" s="77"/>
      <c r="F28" s="78"/>
      <c r="G28" s="219">
        <f>A27</f>
        <v>200000</v>
      </c>
      <c r="H28" s="219"/>
      <c r="I28" s="219"/>
      <c r="J28" s="79" t="str">
        <f t="shared" si="0"/>
        <v>CZK</v>
      </c>
    </row>
    <row r="29" spans="1:10" ht="27.75" hidden="1" customHeight="1" thickBot="1" x14ac:dyDescent="0.25">
      <c r="A29" s="15"/>
      <c r="B29" s="75" t="s">
        <v>34</v>
      </c>
      <c r="C29" s="80"/>
      <c r="D29" s="80"/>
      <c r="E29" s="80"/>
      <c r="F29" s="81"/>
      <c r="G29" s="218">
        <f>ZakladDPHSni+DPHSni+ZakladDPHZakl+DPHZakl+Zaokrouhleni</f>
        <v>1428309.29</v>
      </c>
      <c r="H29" s="218"/>
      <c r="I29" s="218"/>
      <c r="J29" s="82" t="s">
        <v>79</v>
      </c>
    </row>
    <row r="30" spans="1:10" ht="12.75" customHeight="1" x14ac:dyDescent="0.2">
      <c r="A30" s="15"/>
      <c r="B30" s="15"/>
      <c r="J30" s="83"/>
    </row>
    <row r="31" spans="1:10" ht="30" customHeight="1" x14ac:dyDescent="0.2">
      <c r="A31" s="15"/>
      <c r="B31" s="15"/>
      <c r="J31" s="83"/>
    </row>
    <row r="32" spans="1:10" ht="18.75" customHeight="1" x14ac:dyDescent="0.2">
      <c r="A32" s="15"/>
      <c r="B32" s="84"/>
      <c r="C32" s="85" t="s">
        <v>10</v>
      </c>
      <c r="D32" s="86"/>
      <c r="E32" s="86"/>
      <c r="F32" s="87" t="s">
        <v>9</v>
      </c>
      <c r="G32" s="88"/>
      <c r="H32" s="89"/>
      <c r="I32" s="88"/>
      <c r="J32" s="83"/>
    </row>
    <row r="33" spans="1:10" ht="47.25" customHeight="1" x14ac:dyDescent="0.2">
      <c r="A33" s="15"/>
      <c r="B33" s="15"/>
      <c r="J33" s="83"/>
    </row>
    <row r="34" spans="1:10" s="92" customFormat="1" ht="18.75" customHeight="1" x14ac:dyDescent="0.2">
      <c r="A34" s="90"/>
      <c r="B34" s="90"/>
      <c r="C34" s="91"/>
      <c r="D34" s="220"/>
      <c r="E34" s="221"/>
      <c r="G34" s="222"/>
      <c r="H34" s="223"/>
      <c r="I34" s="223"/>
      <c r="J34" s="93"/>
    </row>
    <row r="35" spans="1:10" ht="12.75" customHeight="1" x14ac:dyDescent="0.2">
      <c r="A35" s="15"/>
      <c r="B35" s="15"/>
      <c r="D35" s="207" t="s">
        <v>2</v>
      </c>
      <c r="E35" s="207"/>
      <c r="H35" s="94" t="s">
        <v>3</v>
      </c>
      <c r="J35" s="83"/>
    </row>
    <row r="36" spans="1:10" ht="13.5" customHeight="1" thickBot="1" x14ac:dyDescent="0.25">
      <c r="A36" s="95"/>
      <c r="B36" s="95"/>
      <c r="C36" s="96"/>
      <c r="D36" s="96"/>
      <c r="E36" s="96"/>
      <c r="F36" s="97"/>
      <c r="G36" s="97"/>
      <c r="H36" s="97"/>
      <c r="I36" s="97"/>
      <c r="J36" s="98"/>
    </row>
    <row r="37" spans="1:10" ht="27" customHeight="1" x14ac:dyDescent="0.2">
      <c r="B37" s="99" t="s">
        <v>15</v>
      </c>
      <c r="C37" s="100"/>
      <c r="D37" s="100"/>
      <c r="E37" s="100"/>
      <c r="F37" s="101"/>
      <c r="G37" s="101"/>
      <c r="H37" s="101"/>
      <c r="I37" s="101"/>
      <c r="J37" s="102"/>
    </row>
    <row r="38" spans="1:10" ht="25.5" customHeight="1" x14ac:dyDescent="0.2">
      <c r="A38" s="103" t="s">
        <v>36</v>
      </c>
      <c r="B38" s="104" t="s">
        <v>16</v>
      </c>
      <c r="C38" s="105" t="s">
        <v>4</v>
      </c>
      <c r="D38" s="105"/>
      <c r="E38" s="105"/>
      <c r="F38" s="106" t="str">
        <f>B23</f>
        <v>Základ pro sníženou DPH</v>
      </c>
      <c r="G38" s="106" t="str">
        <f>B25</f>
        <v>Základ pro základní DPH</v>
      </c>
      <c r="H38" s="107" t="s">
        <v>17</v>
      </c>
      <c r="I38" s="108" t="s">
        <v>1</v>
      </c>
      <c r="J38" s="109" t="s">
        <v>0</v>
      </c>
    </row>
    <row r="39" spans="1:10" ht="25.5" hidden="1" customHeight="1" x14ac:dyDescent="0.2">
      <c r="A39" s="103">
        <v>1</v>
      </c>
      <c r="B39" s="110" t="s">
        <v>56</v>
      </c>
      <c r="C39" s="202"/>
      <c r="D39" s="202"/>
      <c r="E39" s="202"/>
      <c r="F39" s="111" t="e">
        <f>'VRN 99.01 Naklady'!AE42+'SO-01 01.1 Pol'!AE326+'SO-02 02.1 Pol'!AE347+'SO-03 03.1 Pol'!AE496+#REF!+'PS-01 PS-01.1 Pol'!AE230+'PS-01 PS-01.2 Pol'!AE78+'PS-02 PS-02.1 Pol'!AE192</f>
        <v>#REF!</v>
      </c>
      <c r="G39" s="112" t="e">
        <f>'VRN 99.01 Naklady'!AF42+'SO-01 01.1 Pol'!AF326+'SO-02 02.1 Pol'!AF347+'SO-03 03.1 Pol'!AF496+#REF!+'PS-01 PS-01.1 Pol'!AF230+'PS-01 PS-01.2 Pol'!AF78+'PS-02 PS-02.1 Pol'!AF192</f>
        <v>#REF!</v>
      </c>
      <c r="H39" s="113"/>
      <c r="I39" s="114" t="e">
        <f>F39+G39+H39</f>
        <v>#REF!</v>
      </c>
      <c r="J39" s="115" t="e">
        <f>IF(CenaCelkemVypocet=0,"",I39/CenaCelkemVypocet*100)</f>
        <v>#REF!</v>
      </c>
    </row>
    <row r="40" spans="1:10" ht="25.5" customHeight="1" x14ac:dyDescent="0.2">
      <c r="A40" s="103">
        <v>2</v>
      </c>
      <c r="B40" s="116" t="s">
        <v>1686</v>
      </c>
      <c r="C40" s="205" t="s">
        <v>1687</v>
      </c>
      <c r="D40" s="205"/>
      <c r="E40" s="205"/>
      <c r="F40" s="117">
        <f>'VRN 99.01 Naklady'!AE42</f>
        <v>0</v>
      </c>
      <c r="G40" s="118">
        <f>'VRN 99.01 Naklady'!AF42</f>
        <v>0</v>
      </c>
      <c r="H40" s="118"/>
      <c r="I40" s="119">
        <f>SUM(G40)</f>
        <v>0</v>
      </c>
      <c r="J40" s="120">
        <f>IF(CenaCelkemVypocet=0,"",I40/CenaCelkemVypocet*100)</f>
        <v>0</v>
      </c>
    </row>
    <row r="41" spans="1:10" ht="25.5" customHeight="1" x14ac:dyDescent="0.2">
      <c r="A41" s="103">
        <v>3</v>
      </c>
      <c r="B41" s="121" t="s">
        <v>57</v>
      </c>
      <c r="C41" s="202" t="s">
        <v>1688</v>
      </c>
      <c r="D41" s="202"/>
      <c r="E41" s="202"/>
      <c r="F41" s="122">
        <f>'VRN 99.01 Naklady'!AE42</f>
        <v>0</v>
      </c>
      <c r="G41" s="113">
        <f>'VRN 99.01 Naklady'!AF42</f>
        <v>0</v>
      </c>
      <c r="H41" s="113"/>
      <c r="I41" s="114">
        <f>F41+G41+H41</f>
        <v>0</v>
      </c>
      <c r="J41" s="115">
        <f>IF(CenaCelkemVypocet=0,"",I41/CenaCelkemVypocet*100)</f>
        <v>0</v>
      </c>
    </row>
    <row r="42" spans="1:10" ht="25.5" customHeight="1" x14ac:dyDescent="0.2">
      <c r="A42" s="103"/>
      <c r="B42" s="123" t="s">
        <v>1684</v>
      </c>
      <c r="C42" s="206" t="s">
        <v>1685</v>
      </c>
      <c r="D42" s="206"/>
      <c r="E42" s="206"/>
      <c r="F42" s="124">
        <v>0</v>
      </c>
      <c r="G42" s="125">
        <v>200000</v>
      </c>
      <c r="H42" s="125"/>
      <c r="I42" s="126">
        <f>SUM(G42)</f>
        <v>200000</v>
      </c>
      <c r="J42" s="127">
        <f>IF(CenaCelkemVypocet=0,"",I42/CenaCelkemVypocet*100)</f>
        <v>100</v>
      </c>
    </row>
    <row r="43" spans="1:10" ht="25.5" customHeight="1" x14ac:dyDescent="0.2">
      <c r="A43" s="103">
        <v>2</v>
      </c>
      <c r="B43" s="116"/>
      <c r="C43" s="205" t="s">
        <v>58</v>
      </c>
      <c r="D43" s="205"/>
      <c r="E43" s="205"/>
      <c r="F43" s="117"/>
      <c r="G43" s="118"/>
      <c r="H43" s="118"/>
      <c r="I43" s="119"/>
      <c r="J43" s="120"/>
    </row>
    <row r="44" spans="1:10" ht="25.5" customHeight="1" x14ac:dyDescent="0.2">
      <c r="A44" s="103">
        <v>2</v>
      </c>
      <c r="B44" s="116" t="s">
        <v>59</v>
      </c>
      <c r="C44" s="205" t="s">
        <v>60</v>
      </c>
      <c r="D44" s="205"/>
      <c r="E44" s="205"/>
      <c r="F44" s="117">
        <f>'SO-01 01.1 Pol'!AE326</f>
        <v>0</v>
      </c>
      <c r="G44" s="118">
        <f>'SO-01 01.1 Pol'!AF326</f>
        <v>0</v>
      </c>
      <c r="H44" s="118"/>
      <c r="I44" s="119">
        <f t="shared" ref="I44:I49" si="1">F44+G44+H44</f>
        <v>0</v>
      </c>
      <c r="J44" s="120">
        <f t="shared" ref="J44:J49" si="2">IF(CenaCelkemVypocet=0,"",I44/CenaCelkemVypocet*100)</f>
        <v>0</v>
      </c>
    </row>
    <row r="45" spans="1:10" ht="25.5" customHeight="1" x14ac:dyDescent="0.2">
      <c r="A45" s="103">
        <v>3</v>
      </c>
      <c r="B45" s="121" t="s">
        <v>61</v>
      </c>
      <c r="C45" s="202" t="s">
        <v>60</v>
      </c>
      <c r="D45" s="202"/>
      <c r="E45" s="202"/>
      <c r="F45" s="122">
        <f>'SO-01 01.1 Pol'!AE326</f>
        <v>0</v>
      </c>
      <c r="G45" s="113">
        <f>'SO-01 01.1 Pol'!AF326</f>
        <v>0</v>
      </c>
      <c r="H45" s="113"/>
      <c r="I45" s="114">
        <f t="shared" si="1"/>
        <v>0</v>
      </c>
      <c r="J45" s="115">
        <f t="shared" si="2"/>
        <v>0</v>
      </c>
    </row>
    <row r="46" spans="1:10" ht="25.5" customHeight="1" x14ac:dyDescent="0.2">
      <c r="A46" s="103">
        <v>2</v>
      </c>
      <c r="B46" s="116" t="s">
        <v>62</v>
      </c>
      <c r="C46" s="205" t="s">
        <v>63</v>
      </c>
      <c r="D46" s="205"/>
      <c r="E46" s="205"/>
      <c r="F46" s="117">
        <f>'SO-02 02.1 Pol'!AE347</f>
        <v>0</v>
      </c>
      <c r="G46" s="118">
        <f>'SO-02 02.1 Pol'!AF347</f>
        <v>0</v>
      </c>
      <c r="H46" s="118"/>
      <c r="I46" s="119">
        <f t="shared" si="1"/>
        <v>0</v>
      </c>
      <c r="J46" s="120">
        <f t="shared" si="2"/>
        <v>0</v>
      </c>
    </row>
    <row r="47" spans="1:10" ht="25.5" customHeight="1" x14ac:dyDescent="0.2">
      <c r="A47" s="103">
        <v>3</v>
      </c>
      <c r="B47" s="121" t="s">
        <v>64</v>
      </c>
      <c r="C47" s="202" t="s">
        <v>63</v>
      </c>
      <c r="D47" s="202"/>
      <c r="E47" s="202"/>
      <c r="F47" s="122">
        <f>'SO-02 02.1 Pol'!AE347</f>
        <v>0</v>
      </c>
      <c r="G47" s="113">
        <f>'SO-02 02.1 Pol'!AF347</f>
        <v>0</v>
      </c>
      <c r="H47" s="113"/>
      <c r="I47" s="114">
        <f t="shared" si="1"/>
        <v>0</v>
      </c>
      <c r="J47" s="115">
        <f t="shared" si="2"/>
        <v>0</v>
      </c>
    </row>
    <row r="48" spans="1:10" ht="25.5" customHeight="1" x14ac:dyDescent="0.2">
      <c r="A48" s="103">
        <v>2</v>
      </c>
      <c r="B48" s="116" t="s">
        <v>65</v>
      </c>
      <c r="C48" s="205" t="s">
        <v>66</v>
      </c>
      <c r="D48" s="205"/>
      <c r="E48" s="205"/>
      <c r="F48" s="117">
        <f>'SO-03 03.1 Pol'!AE496</f>
        <v>0</v>
      </c>
      <c r="G48" s="118">
        <f>SUM(G49)</f>
        <v>0</v>
      </c>
      <c r="H48" s="118"/>
      <c r="I48" s="119">
        <f t="shared" si="1"/>
        <v>0</v>
      </c>
      <c r="J48" s="120">
        <f t="shared" si="2"/>
        <v>0</v>
      </c>
    </row>
    <row r="49" spans="1:10" ht="25.5" customHeight="1" x14ac:dyDescent="0.2">
      <c r="A49" s="103">
        <v>3</v>
      </c>
      <c r="B49" s="121" t="s">
        <v>67</v>
      </c>
      <c r="C49" s="202" t="s">
        <v>66</v>
      </c>
      <c r="D49" s="202"/>
      <c r="E49" s="202"/>
      <c r="F49" s="122">
        <f>'SO-03 03.1 Pol'!AE496</f>
        <v>0</v>
      </c>
      <c r="G49" s="113">
        <f>SUM('SO-03 03.1 Pol'!G496)</f>
        <v>0</v>
      </c>
      <c r="H49" s="113"/>
      <c r="I49" s="114">
        <f t="shared" si="1"/>
        <v>0</v>
      </c>
      <c r="J49" s="115">
        <f t="shared" si="2"/>
        <v>0</v>
      </c>
    </row>
    <row r="50" spans="1:10" ht="25.5" customHeight="1" x14ac:dyDescent="0.2">
      <c r="A50" s="103">
        <v>2</v>
      </c>
      <c r="B50" s="116"/>
      <c r="C50" s="205" t="s">
        <v>68</v>
      </c>
      <c r="D50" s="205"/>
      <c r="E50" s="205"/>
      <c r="F50" s="117"/>
      <c r="G50" s="118"/>
      <c r="H50" s="118"/>
      <c r="I50" s="119"/>
      <c r="J50" s="120"/>
    </row>
    <row r="51" spans="1:10" ht="25.5" customHeight="1" x14ac:dyDescent="0.2">
      <c r="A51" s="103">
        <v>2</v>
      </c>
      <c r="B51" s="116" t="s">
        <v>69</v>
      </c>
      <c r="C51" s="205" t="s">
        <v>70</v>
      </c>
      <c r="D51" s="205"/>
      <c r="E51" s="205"/>
      <c r="F51" s="117">
        <f>'PS-01 PS-01.1 Pol'!AE230+'PS-01 PS-01.2 Pol'!AE78</f>
        <v>0</v>
      </c>
      <c r="G51" s="118">
        <f>'PS-01 PS-01.1 Pol'!AF230+'PS-01 PS-01.2 Pol'!AF78</f>
        <v>0</v>
      </c>
      <c r="H51" s="118"/>
      <c r="I51" s="119">
        <f>F51+G51+H51</f>
        <v>0</v>
      </c>
      <c r="J51" s="120">
        <f>IF(CenaCelkemVypocet=0,"",I51/CenaCelkemVypocet*100)</f>
        <v>0</v>
      </c>
    </row>
    <row r="52" spans="1:10" ht="25.5" customHeight="1" x14ac:dyDescent="0.2">
      <c r="A52" s="103">
        <v>3</v>
      </c>
      <c r="B52" s="121" t="s">
        <v>71</v>
      </c>
      <c r="C52" s="202" t="s">
        <v>72</v>
      </c>
      <c r="D52" s="202"/>
      <c r="E52" s="202"/>
      <c r="F52" s="122">
        <f>'PS-01 PS-01.1 Pol'!AE230</f>
        <v>0</v>
      </c>
      <c r="G52" s="113">
        <f>'PS-01 PS-01.1 Pol'!AF230</f>
        <v>0</v>
      </c>
      <c r="H52" s="113"/>
      <c r="I52" s="114">
        <f>F52+G52+H52</f>
        <v>0</v>
      </c>
      <c r="J52" s="115">
        <f>IF(CenaCelkemVypocet=0,"",I52/CenaCelkemVypocet*100)</f>
        <v>0</v>
      </c>
    </row>
    <row r="53" spans="1:10" ht="25.5" customHeight="1" x14ac:dyDescent="0.2">
      <c r="A53" s="103">
        <v>3</v>
      </c>
      <c r="B53" s="121" t="s">
        <v>73</v>
      </c>
      <c r="C53" s="202" t="s">
        <v>74</v>
      </c>
      <c r="D53" s="202"/>
      <c r="E53" s="202"/>
      <c r="F53" s="122">
        <f>'PS-01 PS-01.2 Pol'!AE78</f>
        <v>0</v>
      </c>
      <c r="G53" s="113">
        <f>'PS-01 PS-01.2 Pol'!AF78</f>
        <v>0</v>
      </c>
      <c r="H53" s="113"/>
      <c r="I53" s="114">
        <f>F53+G53+H53</f>
        <v>0</v>
      </c>
      <c r="J53" s="115">
        <f>IF(CenaCelkemVypocet=0,"",I53/CenaCelkemVypocet*100)</f>
        <v>0</v>
      </c>
    </row>
    <row r="54" spans="1:10" ht="25.5" customHeight="1" x14ac:dyDescent="0.2">
      <c r="A54" s="103">
        <v>2</v>
      </c>
      <c r="B54" s="116" t="s">
        <v>75</v>
      </c>
      <c r="C54" s="205" t="s">
        <v>76</v>
      </c>
      <c r="D54" s="205"/>
      <c r="E54" s="205"/>
      <c r="F54" s="117">
        <f>'PS-02 PS-02.1 Pol'!AE192</f>
        <v>0</v>
      </c>
      <c r="G54" s="118">
        <f>'PS-02 PS-02.1 Pol'!AF192</f>
        <v>0</v>
      </c>
      <c r="H54" s="118"/>
      <c r="I54" s="119">
        <f>F54+G54+H54</f>
        <v>0</v>
      </c>
      <c r="J54" s="120">
        <f>IF(CenaCelkemVypocet=0,"",I54/CenaCelkemVypocet*100)</f>
        <v>0</v>
      </c>
    </row>
    <row r="55" spans="1:10" ht="25.5" customHeight="1" x14ac:dyDescent="0.2">
      <c r="A55" s="103">
        <v>3</v>
      </c>
      <c r="B55" s="121" t="s">
        <v>77</v>
      </c>
      <c r="C55" s="202" t="s">
        <v>76</v>
      </c>
      <c r="D55" s="202"/>
      <c r="E55" s="202"/>
      <c r="F55" s="122">
        <f>'PS-02 PS-02.1 Pol'!AE192</f>
        <v>0</v>
      </c>
      <c r="G55" s="113">
        <f>'PS-02 PS-02.1 Pol'!AF192</f>
        <v>0</v>
      </c>
      <c r="H55" s="113"/>
      <c r="I55" s="114">
        <f>F55+G55+H55</f>
        <v>0</v>
      </c>
      <c r="J55" s="115">
        <f>IF(CenaCelkemVypocet=0,"",I55/CenaCelkemVypocet*100)</f>
        <v>0</v>
      </c>
    </row>
    <row r="56" spans="1:10" ht="25.5" customHeight="1" x14ac:dyDescent="0.2">
      <c r="A56" s="103"/>
      <c r="B56" s="203" t="s">
        <v>78</v>
      </c>
      <c r="C56" s="204"/>
      <c r="D56" s="204"/>
      <c r="E56" s="204"/>
      <c r="F56" s="128" t="e">
        <f>SUMIF(A39:A55,"=1",F39:F55)</f>
        <v>#REF!</v>
      </c>
      <c r="G56" s="129" t="e">
        <f>SUMIF(A39:A55,"=1",G39:G55)</f>
        <v>#REF!</v>
      </c>
      <c r="H56" s="129">
        <f>SUMIF(A39:A55,"=1",H39:H55)</f>
        <v>0</v>
      </c>
      <c r="I56" s="130">
        <f>SUM(I40+I42+I44+I46+I48+I51+I54)</f>
        <v>200000</v>
      </c>
      <c r="J56" s="131">
        <f>SUM(J40+J42+J44+J46+J48+J51+J54)</f>
        <v>100</v>
      </c>
    </row>
  </sheetData>
  <sheetProtection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3:E43"/>
    <mergeCell ref="C44:E44"/>
    <mergeCell ref="C42:E42"/>
    <mergeCell ref="C45:E45"/>
    <mergeCell ref="C46:E46"/>
    <mergeCell ref="C47:E47"/>
    <mergeCell ref="C48:E48"/>
    <mergeCell ref="C49:E49"/>
    <mergeCell ref="C55:E55"/>
    <mergeCell ref="B56:E56"/>
    <mergeCell ref="C50:E50"/>
    <mergeCell ref="C51:E51"/>
    <mergeCell ref="C52:E52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1" customWidth="1"/>
    <col min="2" max="2" width="14.42578125" style="1" customWidth="1"/>
    <col min="3" max="3" width="38.28515625" style="5" customWidth="1"/>
    <col min="4" max="4" width="4.42578125" style="1" customWidth="1"/>
    <col min="5" max="5" width="10.42578125" style="1" customWidth="1"/>
    <col min="6" max="6" width="9.7109375" style="1" customWidth="1"/>
    <col min="7" max="7" width="12.7109375" style="1" customWidth="1"/>
    <col min="8" max="16384" width="9.140625" style="1"/>
  </cols>
  <sheetData>
    <row r="1" spans="1:7" ht="15.75" x14ac:dyDescent="0.2">
      <c r="A1" s="253" t="s">
        <v>5</v>
      </c>
      <c r="B1" s="253"/>
      <c r="C1" s="254"/>
      <c r="D1" s="253"/>
      <c r="E1" s="253"/>
      <c r="F1" s="253"/>
      <c r="G1" s="253"/>
    </row>
    <row r="2" spans="1:7" ht="25.15" customHeight="1" x14ac:dyDescent="0.2">
      <c r="A2" s="8" t="s">
        <v>6</v>
      </c>
      <c r="B2" s="7"/>
      <c r="C2" s="255"/>
      <c r="D2" s="255"/>
      <c r="E2" s="255"/>
      <c r="F2" s="255"/>
      <c r="G2" s="256"/>
    </row>
    <row r="3" spans="1:7" ht="25.15" customHeight="1" x14ac:dyDescent="0.2">
      <c r="A3" s="8" t="s">
        <v>7</v>
      </c>
      <c r="B3" s="7"/>
      <c r="C3" s="255"/>
      <c r="D3" s="255"/>
      <c r="E3" s="255"/>
      <c r="F3" s="255"/>
      <c r="G3" s="256"/>
    </row>
    <row r="4" spans="1:7" ht="25.15" customHeight="1" x14ac:dyDescent="0.2">
      <c r="A4" s="8" t="s">
        <v>8</v>
      </c>
      <c r="B4" s="7"/>
      <c r="C4" s="255"/>
      <c r="D4" s="255"/>
      <c r="E4" s="255"/>
      <c r="F4" s="255"/>
      <c r="G4" s="256"/>
    </row>
    <row r="5" spans="1:7" x14ac:dyDescent="0.2">
      <c r="B5" s="2"/>
      <c r="C5" s="3"/>
      <c r="D5" s="4"/>
    </row>
  </sheetData>
  <sheetProtection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zoomScale="120" zoomScaleNormal="120" workbookViewId="0">
      <selection activeCell="D11" sqref="D11"/>
    </sheetView>
  </sheetViews>
  <sheetFormatPr defaultColWidth="8.7109375" defaultRowHeight="12.75" x14ac:dyDescent="0.2"/>
  <sheetData>
    <row r="1" spans="1:7" x14ac:dyDescent="0.2">
      <c r="A1" s="6" t="s">
        <v>37</v>
      </c>
    </row>
    <row r="2" spans="1:7" ht="57.75" customHeight="1" x14ac:dyDescent="0.2">
      <c r="A2" s="257" t="s">
        <v>38</v>
      </c>
      <c r="B2" s="257"/>
      <c r="C2" s="257"/>
      <c r="D2" s="257"/>
      <c r="E2" s="257"/>
      <c r="F2" s="257"/>
      <c r="G2" s="257"/>
    </row>
  </sheetData>
  <sheetProtection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DC0EB-B32C-4553-981A-1C05420E5F77}">
  <sheetPr>
    <outlinePr summaryBelow="0"/>
  </sheetPr>
  <dimension ref="A1:BH4995"/>
  <sheetViews>
    <sheetView tabSelected="1" zoomScale="120" zoomScaleNormal="120" workbookViewId="0">
      <pane ySplit="7" topLeftCell="A8" activePane="bottomLeft" state="frozen"/>
      <selection pane="bottomLeft" activeCell="AD14" sqref="AD14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139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142</v>
      </c>
      <c r="C3" s="263" t="s">
        <v>1687</v>
      </c>
      <c r="D3" s="264"/>
      <c r="E3" s="264"/>
      <c r="F3" s="264"/>
      <c r="G3" s="265"/>
      <c r="AC3" s="134" t="s">
        <v>143</v>
      </c>
      <c r="AG3" s="14" t="s">
        <v>144</v>
      </c>
    </row>
    <row r="4" spans="1:60" ht="25.15" customHeight="1" x14ac:dyDescent="0.2">
      <c r="A4" s="135" t="s">
        <v>8</v>
      </c>
      <c r="B4" s="136" t="s">
        <v>57</v>
      </c>
      <c r="C4" s="266" t="s">
        <v>1687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hidden="1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47" t="s">
        <v>168</v>
      </c>
      <c r="B8" s="148" t="s">
        <v>137</v>
      </c>
      <c r="C8" s="149" t="s">
        <v>26</v>
      </c>
      <c r="D8" s="150"/>
      <c r="E8" s="151"/>
      <c r="F8" s="152"/>
      <c r="G8" s="152">
        <f>SUMIF(AG9:AG16,"&lt;&gt;NOR",G9:G16)</f>
        <v>0</v>
      </c>
      <c r="H8" s="152"/>
      <c r="I8" s="152">
        <f>SUM(I9:I16)</f>
        <v>0</v>
      </c>
      <c r="J8" s="152"/>
      <c r="K8" s="152">
        <f>SUM(K9:K16)</f>
        <v>125000</v>
      </c>
      <c r="L8" s="152"/>
      <c r="M8" s="152">
        <f>SUM(M9:M16)</f>
        <v>0</v>
      </c>
      <c r="N8" s="151"/>
      <c r="O8" s="151">
        <f>SUM(O9:O16)</f>
        <v>0</v>
      </c>
      <c r="P8" s="151"/>
      <c r="Q8" s="151">
        <f>SUM(Q9:Q16)</f>
        <v>0</v>
      </c>
      <c r="R8" s="152"/>
      <c r="S8" s="152"/>
      <c r="T8" s="153"/>
      <c r="U8" s="154"/>
      <c r="V8" s="154">
        <f>SUM(V9:V16)</f>
        <v>0</v>
      </c>
      <c r="W8" s="154"/>
      <c r="X8" s="154"/>
      <c r="Y8" s="154"/>
      <c r="AG8" s="14" t="s">
        <v>169</v>
      </c>
    </row>
    <row r="9" spans="1:60" outlineLevel="1" x14ac:dyDescent="0.2">
      <c r="A9" s="155">
        <v>1</v>
      </c>
      <c r="B9" s="156" t="s">
        <v>170</v>
      </c>
      <c r="C9" s="157" t="s">
        <v>171</v>
      </c>
      <c r="D9" s="158" t="s">
        <v>172</v>
      </c>
      <c r="E9" s="159">
        <v>1</v>
      </c>
      <c r="F9" s="11"/>
      <c r="G9" s="160">
        <f>ROUND(E9*F9,2)</f>
        <v>0</v>
      </c>
      <c r="H9" s="11">
        <v>0</v>
      </c>
      <c r="I9" s="160">
        <f>ROUND(E9*H9,2)</f>
        <v>0</v>
      </c>
      <c r="J9" s="11">
        <v>110000</v>
      </c>
      <c r="K9" s="160">
        <f>ROUND(E9*J9,2)</f>
        <v>110000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/>
      <c r="S9" s="160" t="s">
        <v>173</v>
      </c>
      <c r="T9" s="161" t="s">
        <v>174</v>
      </c>
      <c r="U9" s="162">
        <v>0</v>
      </c>
      <c r="V9" s="162">
        <f>ROUND(E9*U9,2)</f>
        <v>0</v>
      </c>
      <c r="W9" s="162"/>
      <c r="X9" s="162" t="s">
        <v>142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176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outlineLevel="2" x14ac:dyDescent="0.2">
      <c r="A10" s="164"/>
      <c r="B10" s="165"/>
      <c r="C10" s="258" t="s">
        <v>177</v>
      </c>
      <c r="D10" s="259"/>
      <c r="E10" s="259"/>
      <c r="F10" s="259"/>
      <c r="G10" s="259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178</v>
      </c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</row>
    <row r="11" spans="1:60" outlineLevel="3" x14ac:dyDescent="0.2">
      <c r="A11" s="164"/>
      <c r="B11" s="165"/>
      <c r="C11" s="260" t="s">
        <v>179</v>
      </c>
      <c r="D11" s="261"/>
      <c r="E11" s="261"/>
      <c r="F11" s="261"/>
      <c r="G11" s="261"/>
      <c r="H11" s="162"/>
      <c r="I11" s="162"/>
      <c r="J11" s="162"/>
      <c r="K11" s="162"/>
      <c r="L11" s="162"/>
      <c r="M11" s="162"/>
      <c r="N11" s="166"/>
      <c r="O11" s="166"/>
      <c r="P11" s="166"/>
      <c r="Q11" s="166"/>
      <c r="R11" s="162"/>
      <c r="S11" s="162"/>
      <c r="T11" s="162"/>
      <c r="U11" s="162"/>
      <c r="V11" s="162"/>
      <c r="W11" s="162"/>
      <c r="X11" s="162"/>
      <c r="Y11" s="162"/>
      <c r="Z11" s="163"/>
      <c r="AA11" s="163"/>
      <c r="AB11" s="163"/>
      <c r="AC11" s="163"/>
      <c r="AD11" s="163"/>
      <c r="AE11" s="163"/>
      <c r="AF11" s="163"/>
      <c r="AG11" s="163" t="s">
        <v>178</v>
      </c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outlineLevel="1" x14ac:dyDescent="0.2">
      <c r="A12" s="155">
        <v>2</v>
      </c>
      <c r="B12" s="156" t="s">
        <v>180</v>
      </c>
      <c r="C12" s="157" t="s">
        <v>181</v>
      </c>
      <c r="D12" s="158" t="s">
        <v>172</v>
      </c>
      <c r="E12" s="159">
        <v>1</v>
      </c>
      <c r="F12" s="11"/>
      <c r="G12" s="160">
        <f>ROUND(E12*F12,2)</f>
        <v>0</v>
      </c>
      <c r="H12" s="11">
        <v>0</v>
      </c>
      <c r="I12" s="160">
        <f>ROUND(E12*H12,2)</f>
        <v>0</v>
      </c>
      <c r="J12" s="11">
        <v>15000</v>
      </c>
      <c r="K12" s="160">
        <f>ROUND(E12*J12,2)</f>
        <v>15000</v>
      </c>
      <c r="L12" s="160">
        <v>21</v>
      </c>
      <c r="M12" s="160">
        <f>G12*(1+L12/100)</f>
        <v>0</v>
      </c>
      <c r="N12" s="159">
        <v>0</v>
      </c>
      <c r="O12" s="159">
        <f>ROUND(E12*N12,2)</f>
        <v>0</v>
      </c>
      <c r="P12" s="159">
        <v>0</v>
      </c>
      <c r="Q12" s="159">
        <f>ROUND(E12*P12,2)</f>
        <v>0</v>
      </c>
      <c r="R12" s="160"/>
      <c r="S12" s="160" t="s">
        <v>173</v>
      </c>
      <c r="T12" s="161" t="s">
        <v>174</v>
      </c>
      <c r="U12" s="162">
        <v>0</v>
      </c>
      <c r="V12" s="162">
        <f>ROUND(E12*U12,2)</f>
        <v>0</v>
      </c>
      <c r="W12" s="162"/>
      <c r="X12" s="162" t="s">
        <v>142</v>
      </c>
      <c r="Y12" s="162" t="s">
        <v>175</v>
      </c>
      <c r="Z12" s="163"/>
      <c r="AA12" s="163"/>
      <c r="AB12" s="163"/>
      <c r="AC12" s="163"/>
      <c r="AD12" s="163"/>
      <c r="AE12" s="163"/>
      <c r="AF12" s="163"/>
      <c r="AG12" s="163" t="s">
        <v>176</v>
      </c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outlineLevel="2" x14ac:dyDescent="0.2">
      <c r="A13" s="164"/>
      <c r="B13" s="165"/>
      <c r="C13" s="169" t="s">
        <v>182</v>
      </c>
      <c r="D13" s="170"/>
      <c r="E13" s="171"/>
      <c r="F13" s="172"/>
      <c r="G13" s="172"/>
      <c r="H13" s="162"/>
      <c r="I13" s="162"/>
      <c r="J13" s="162"/>
      <c r="K13" s="162"/>
      <c r="L13" s="162"/>
      <c r="M13" s="162"/>
      <c r="N13" s="166"/>
      <c r="O13" s="166"/>
      <c r="P13" s="166"/>
      <c r="Q13" s="166"/>
      <c r="R13" s="162"/>
      <c r="S13" s="162"/>
      <c r="T13" s="162"/>
      <c r="U13" s="162"/>
      <c r="V13" s="162"/>
      <c r="W13" s="162"/>
      <c r="X13" s="162"/>
      <c r="Y13" s="162"/>
      <c r="Z13" s="163"/>
      <c r="AA13" s="163"/>
      <c r="AB13" s="163"/>
      <c r="AC13" s="163"/>
      <c r="AD13" s="163"/>
      <c r="AE13" s="163"/>
      <c r="AF13" s="163"/>
      <c r="AG13" s="163" t="s">
        <v>178</v>
      </c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</row>
    <row r="14" spans="1:60" outlineLevel="3" x14ac:dyDescent="0.2">
      <c r="A14" s="164"/>
      <c r="B14" s="165"/>
      <c r="C14" s="260" t="s">
        <v>177</v>
      </c>
      <c r="D14" s="261"/>
      <c r="E14" s="261"/>
      <c r="F14" s="261"/>
      <c r="G14" s="261"/>
      <c r="H14" s="162"/>
      <c r="I14" s="162"/>
      <c r="J14" s="162"/>
      <c r="K14" s="162"/>
      <c r="L14" s="162"/>
      <c r="M14" s="162"/>
      <c r="N14" s="166"/>
      <c r="O14" s="166"/>
      <c r="P14" s="166"/>
      <c r="Q14" s="166"/>
      <c r="R14" s="162"/>
      <c r="S14" s="162"/>
      <c r="T14" s="162"/>
      <c r="U14" s="162"/>
      <c r="V14" s="162"/>
      <c r="W14" s="162"/>
      <c r="X14" s="162"/>
      <c r="Y14" s="162"/>
      <c r="Z14" s="163"/>
      <c r="AA14" s="163"/>
      <c r="AB14" s="163"/>
      <c r="AC14" s="163"/>
      <c r="AD14" s="163"/>
      <c r="AE14" s="163"/>
      <c r="AF14" s="163"/>
      <c r="AG14" s="163" t="s">
        <v>178</v>
      </c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</row>
    <row r="15" spans="1:60" outlineLevel="3" x14ac:dyDescent="0.2">
      <c r="A15" s="164"/>
      <c r="B15" s="165"/>
      <c r="C15" s="260" t="s">
        <v>209</v>
      </c>
      <c r="D15" s="261"/>
      <c r="E15" s="261"/>
      <c r="F15" s="261"/>
      <c r="G15" s="261"/>
      <c r="H15" s="162"/>
      <c r="I15" s="162"/>
      <c r="J15" s="162"/>
      <c r="K15" s="162"/>
      <c r="L15" s="162"/>
      <c r="M15" s="162"/>
      <c r="N15" s="166"/>
      <c r="O15" s="166"/>
      <c r="P15" s="166"/>
      <c r="Q15" s="166"/>
      <c r="R15" s="162"/>
      <c r="S15" s="162"/>
      <c r="T15" s="162"/>
      <c r="U15" s="162"/>
      <c r="V15" s="162"/>
      <c r="W15" s="162"/>
      <c r="X15" s="162"/>
      <c r="Y15" s="162"/>
      <c r="Z15" s="163"/>
      <c r="AA15" s="163"/>
      <c r="AB15" s="163"/>
      <c r="AC15" s="163"/>
      <c r="AD15" s="163"/>
      <c r="AE15" s="163"/>
      <c r="AF15" s="163"/>
      <c r="AG15" s="163" t="s">
        <v>178</v>
      </c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ht="22.5" outlineLevel="3" x14ac:dyDescent="0.2">
      <c r="A16" s="164"/>
      <c r="B16" s="165"/>
      <c r="C16" s="260" t="s">
        <v>183</v>
      </c>
      <c r="D16" s="261"/>
      <c r="E16" s="261"/>
      <c r="F16" s="261"/>
      <c r="G16" s="261"/>
      <c r="H16" s="162"/>
      <c r="I16" s="162"/>
      <c r="J16" s="162"/>
      <c r="K16" s="162"/>
      <c r="L16" s="162"/>
      <c r="M16" s="162"/>
      <c r="N16" s="166"/>
      <c r="O16" s="166"/>
      <c r="P16" s="166"/>
      <c r="Q16" s="166"/>
      <c r="R16" s="162"/>
      <c r="S16" s="162"/>
      <c r="T16" s="162"/>
      <c r="U16" s="162"/>
      <c r="V16" s="162"/>
      <c r="W16" s="162"/>
      <c r="X16" s="162"/>
      <c r="Y16" s="162"/>
      <c r="Z16" s="163"/>
      <c r="AA16" s="163"/>
      <c r="AB16" s="163"/>
      <c r="AC16" s="163"/>
      <c r="AD16" s="163"/>
      <c r="AE16" s="163"/>
      <c r="AF16" s="163"/>
      <c r="AG16" s="163" t="s">
        <v>178</v>
      </c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73" t="str">
        <f>C16</f>
        <v>Vyhotovení protokolu o vytyčení stavby se seznamem souřadnic vytyčených bodů a jejich polohopisnými (S-JTSK) a výškopisnými (Bpv) hodnotami.</v>
      </c>
      <c r="BB16" s="163"/>
      <c r="BC16" s="163"/>
      <c r="BD16" s="163"/>
      <c r="BE16" s="163"/>
      <c r="BF16" s="163"/>
      <c r="BG16" s="163"/>
      <c r="BH16" s="163"/>
    </row>
    <row r="17" spans="1:60" x14ac:dyDescent="0.2">
      <c r="A17" s="147" t="s">
        <v>168</v>
      </c>
      <c r="B17" s="148" t="s">
        <v>138</v>
      </c>
      <c r="C17" s="149" t="s">
        <v>27</v>
      </c>
      <c r="D17" s="150"/>
      <c r="E17" s="151"/>
      <c r="F17" s="152"/>
      <c r="G17" s="152">
        <f>SUMIF(AG18:AG40,"&lt;&gt;NOR",G18:G40)</f>
        <v>0</v>
      </c>
      <c r="H17" s="152"/>
      <c r="I17" s="152">
        <f>SUM(I18:I40)</f>
        <v>0</v>
      </c>
      <c r="J17" s="152"/>
      <c r="K17" s="152">
        <f>SUM(K18:K40)</f>
        <v>133000</v>
      </c>
      <c r="L17" s="152"/>
      <c r="M17" s="152">
        <f>SUM(M18:M40)</f>
        <v>0</v>
      </c>
      <c r="N17" s="151"/>
      <c r="O17" s="151">
        <f>SUM(O18:O40)</f>
        <v>0</v>
      </c>
      <c r="P17" s="151"/>
      <c r="Q17" s="151">
        <f>SUM(Q18:Q40)</f>
        <v>0</v>
      </c>
      <c r="R17" s="152"/>
      <c r="S17" s="152"/>
      <c r="T17" s="153"/>
      <c r="U17" s="154"/>
      <c r="V17" s="154">
        <f>SUM(V18:V40)</f>
        <v>0</v>
      </c>
      <c r="W17" s="154"/>
      <c r="X17" s="154"/>
      <c r="Y17" s="154"/>
      <c r="AG17" s="14" t="s">
        <v>169</v>
      </c>
    </row>
    <row r="18" spans="1:60" outlineLevel="1" x14ac:dyDescent="0.2">
      <c r="A18" s="155">
        <v>3</v>
      </c>
      <c r="B18" s="156" t="s">
        <v>184</v>
      </c>
      <c r="C18" s="157" t="s">
        <v>185</v>
      </c>
      <c r="D18" s="158" t="s">
        <v>186</v>
      </c>
      <c r="E18" s="159">
        <v>1</v>
      </c>
      <c r="F18" s="11"/>
      <c r="G18" s="160">
        <f>ROUND(E18*F18,2)</f>
        <v>0</v>
      </c>
      <c r="H18" s="11">
        <v>0</v>
      </c>
      <c r="I18" s="160">
        <f>ROUND(E18*H18,2)</f>
        <v>0</v>
      </c>
      <c r="J18" s="11">
        <v>15000</v>
      </c>
      <c r="K18" s="160">
        <f>ROUND(E18*J18,2)</f>
        <v>15000</v>
      </c>
      <c r="L18" s="160">
        <v>21</v>
      </c>
      <c r="M18" s="160">
        <f>G18*(1+L18/100)</f>
        <v>0</v>
      </c>
      <c r="N18" s="159">
        <v>0</v>
      </c>
      <c r="O18" s="159">
        <f>ROUND(E18*N18,2)</f>
        <v>0</v>
      </c>
      <c r="P18" s="159">
        <v>0</v>
      </c>
      <c r="Q18" s="159">
        <f>ROUND(E18*P18,2)</f>
        <v>0</v>
      </c>
      <c r="R18" s="160"/>
      <c r="S18" s="160" t="s">
        <v>173</v>
      </c>
      <c r="T18" s="161" t="s">
        <v>174</v>
      </c>
      <c r="U18" s="162">
        <v>0</v>
      </c>
      <c r="V18" s="162">
        <f>ROUND(E18*U18,2)</f>
        <v>0</v>
      </c>
      <c r="W18" s="162"/>
      <c r="X18" s="162" t="s">
        <v>142</v>
      </c>
      <c r="Y18" s="162" t="s">
        <v>175</v>
      </c>
      <c r="Z18" s="163"/>
      <c r="AA18" s="163"/>
      <c r="AB18" s="163"/>
      <c r="AC18" s="163"/>
      <c r="AD18" s="163"/>
      <c r="AE18" s="163"/>
      <c r="AF18" s="163"/>
      <c r="AG18" s="163" t="s">
        <v>176</v>
      </c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</row>
    <row r="19" spans="1:60" outlineLevel="2" x14ac:dyDescent="0.2">
      <c r="A19" s="164"/>
      <c r="B19" s="165"/>
      <c r="C19" s="258" t="s">
        <v>177</v>
      </c>
      <c r="D19" s="259"/>
      <c r="E19" s="259"/>
      <c r="F19" s="259"/>
      <c r="G19" s="259"/>
      <c r="H19" s="162"/>
      <c r="I19" s="162"/>
      <c r="J19" s="162"/>
      <c r="K19" s="162"/>
      <c r="L19" s="162"/>
      <c r="M19" s="162"/>
      <c r="N19" s="166"/>
      <c r="O19" s="166"/>
      <c r="P19" s="166"/>
      <c r="Q19" s="166"/>
      <c r="R19" s="162"/>
      <c r="S19" s="162"/>
      <c r="T19" s="162"/>
      <c r="U19" s="162"/>
      <c r="V19" s="162"/>
      <c r="W19" s="162"/>
      <c r="X19" s="162"/>
      <c r="Y19" s="162"/>
      <c r="Z19" s="163"/>
      <c r="AA19" s="163"/>
      <c r="AB19" s="163"/>
      <c r="AC19" s="163"/>
      <c r="AD19" s="163"/>
      <c r="AE19" s="163"/>
      <c r="AF19" s="163"/>
      <c r="AG19" s="163" t="s">
        <v>178</v>
      </c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ht="22.5" outlineLevel="3" x14ac:dyDescent="0.2">
      <c r="A20" s="164"/>
      <c r="B20" s="165"/>
      <c r="C20" s="260" t="s">
        <v>187</v>
      </c>
      <c r="D20" s="261"/>
      <c r="E20" s="261"/>
      <c r="F20" s="261"/>
      <c r="G20" s="261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178</v>
      </c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73" t="str">
        <f>C20</f>
        <v>Náklady na provedení skutečného zaměření stavby v rozsahu nezbytném pro zápis změny do katastru nemovitostí včetně zákresů, vyhotovení v požadovaném formátu a počtu</v>
      </c>
      <c r="BB20" s="163"/>
      <c r="BC20" s="163"/>
      <c r="BD20" s="163"/>
      <c r="BE20" s="163"/>
      <c r="BF20" s="163"/>
      <c r="BG20" s="163"/>
      <c r="BH20" s="163"/>
    </row>
    <row r="21" spans="1:60" outlineLevel="1" x14ac:dyDescent="0.2">
      <c r="A21" s="155">
        <v>4</v>
      </c>
      <c r="B21" s="156" t="s">
        <v>188</v>
      </c>
      <c r="C21" s="157" t="s">
        <v>189</v>
      </c>
      <c r="D21" s="158" t="s">
        <v>172</v>
      </c>
      <c r="E21" s="159">
        <v>1</v>
      </c>
      <c r="F21" s="11"/>
      <c r="G21" s="160">
        <f>ROUND(E21*F21,2)</f>
        <v>0</v>
      </c>
      <c r="H21" s="11">
        <v>0</v>
      </c>
      <c r="I21" s="160">
        <f>ROUND(E21*H21,2)</f>
        <v>0</v>
      </c>
      <c r="J21" s="11">
        <v>28000</v>
      </c>
      <c r="K21" s="160">
        <f>ROUND(E21*J21,2)</f>
        <v>28000</v>
      </c>
      <c r="L21" s="160">
        <v>21</v>
      </c>
      <c r="M21" s="160">
        <f>G21*(1+L21/100)</f>
        <v>0</v>
      </c>
      <c r="N21" s="159">
        <v>0</v>
      </c>
      <c r="O21" s="159">
        <f>ROUND(E21*N21,2)</f>
        <v>0</v>
      </c>
      <c r="P21" s="159">
        <v>0</v>
      </c>
      <c r="Q21" s="159">
        <f>ROUND(E21*P21,2)</f>
        <v>0</v>
      </c>
      <c r="R21" s="160"/>
      <c r="S21" s="160" t="s">
        <v>173</v>
      </c>
      <c r="T21" s="161" t="s">
        <v>174</v>
      </c>
      <c r="U21" s="162">
        <v>0</v>
      </c>
      <c r="V21" s="162">
        <f>ROUND(E21*U21,2)</f>
        <v>0</v>
      </c>
      <c r="W21" s="162"/>
      <c r="X21" s="162" t="s">
        <v>142</v>
      </c>
      <c r="Y21" s="162" t="s">
        <v>175</v>
      </c>
      <c r="Z21" s="163"/>
      <c r="AA21" s="163"/>
      <c r="AB21" s="163"/>
      <c r="AC21" s="163"/>
      <c r="AD21" s="163"/>
      <c r="AE21" s="163"/>
      <c r="AF21" s="163"/>
      <c r="AG21" s="163" t="s">
        <v>176</v>
      </c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outlineLevel="2" x14ac:dyDescent="0.2">
      <c r="A22" s="164"/>
      <c r="B22" s="165"/>
      <c r="C22" s="258" t="s">
        <v>177</v>
      </c>
      <c r="D22" s="259"/>
      <c r="E22" s="259"/>
      <c r="F22" s="259"/>
      <c r="G22" s="259"/>
      <c r="H22" s="162"/>
      <c r="I22" s="162"/>
      <c r="J22" s="162"/>
      <c r="K22" s="162"/>
      <c r="L22" s="162"/>
      <c r="M22" s="162"/>
      <c r="N22" s="166"/>
      <c r="O22" s="166"/>
      <c r="P22" s="166"/>
      <c r="Q22" s="166"/>
      <c r="R22" s="162"/>
      <c r="S22" s="162"/>
      <c r="T22" s="162"/>
      <c r="U22" s="162"/>
      <c r="V22" s="162"/>
      <c r="W22" s="162"/>
      <c r="X22" s="162"/>
      <c r="Y22" s="162"/>
      <c r="Z22" s="163"/>
      <c r="AA22" s="163"/>
      <c r="AB22" s="163"/>
      <c r="AC22" s="163"/>
      <c r="AD22" s="163"/>
      <c r="AE22" s="163"/>
      <c r="AF22" s="163"/>
      <c r="AG22" s="163" t="s">
        <v>178</v>
      </c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</row>
    <row r="23" spans="1:60" ht="22.5" outlineLevel="3" x14ac:dyDescent="0.2">
      <c r="A23" s="164"/>
      <c r="B23" s="165"/>
      <c r="C23" s="260" t="s">
        <v>190</v>
      </c>
      <c r="D23" s="261"/>
      <c r="E23" s="261"/>
      <c r="F23" s="261"/>
      <c r="G23" s="261"/>
      <c r="H23" s="162"/>
      <c r="I23" s="162"/>
      <c r="J23" s="162"/>
      <c r="K23" s="162"/>
      <c r="L23" s="162"/>
      <c r="M23" s="162"/>
      <c r="N23" s="166"/>
      <c r="O23" s="166"/>
      <c r="P23" s="166"/>
      <c r="Q23" s="166"/>
      <c r="R23" s="162"/>
      <c r="S23" s="162"/>
      <c r="T23" s="162"/>
      <c r="U23" s="162"/>
      <c r="V23" s="162"/>
      <c r="W23" s="162"/>
      <c r="X23" s="162"/>
      <c r="Y23" s="162"/>
      <c r="Z23" s="163"/>
      <c r="AA23" s="163"/>
      <c r="AB23" s="163"/>
      <c r="AC23" s="163"/>
      <c r="AD23" s="163"/>
      <c r="AE23" s="163"/>
      <c r="AF23" s="163"/>
      <c r="AG23" s="163" t="s">
        <v>178</v>
      </c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73" t="str">
        <f>C23</f>
        <v>Náklady spojené s vypracováním projektové dokumentace, většinou v obsahu a rozsahu projektové dokumentace pro provádění stavby, ale mohou zde být obsaženy i náklady na jiné stupně projektové dokumentace, pokud jsou součástí požadavků objednatele.</v>
      </c>
      <c r="BB23" s="163"/>
      <c r="BC23" s="163"/>
      <c r="BD23" s="163"/>
      <c r="BE23" s="163"/>
      <c r="BF23" s="163"/>
      <c r="BG23" s="163"/>
      <c r="BH23" s="163"/>
    </row>
    <row r="24" spans="1:60" outlineLevel="1" x14ac:dyDescent="0.2">
      <c r="A24" s="155">
        <v>5</v>
      </c>
      <c r="B24" s="156" t="s">
        <v>191</v>
      </c>
      <c r="C24" s="157" t="s">
        <v>192</v>
      </c>
      <c r="D24" s="158" t="s">
        <v>186</v>
      </c>
      <c r="E24" s="159">
        <v>1</v>
      </c>
      <c r="F24" s="11"/>
      <c r="G24" s="160">
        <f>ROUND(E24*F24,2)</f>
        <v>0</v>
      </c>
      <c r="H24" s="11">
        <v>0</v>
      </c>
      <c r="I24" s="160">
        <f>ROUND(E24*H24,2)</f>
        <v>0</v>
      </c>
      <c r="J24" s="11">
        <v>25000</v>
      </c>
      <c r="K24" s="160">
        <f>ROUND(E24*J24,2)</f>
        <v>25000</v>
      </c>
      <c r="L24" s="160">
        <v>21</v>
      </c>
      <c r="M24" s="160">
        <f>G24*(1+L24/100)</f>
        <v>0</v>
      </c>
      <c r="N24" s="159">
        <v>0</v>
      </c>
      <c r="O24" s="159">
        <f>ROUND(E24*N24,2)</f>
        <v>0</v>
      </c>
      <c r="P24" s="159">
        <v>0</v>
      </c>
      <c r="Q24" s="159">
        <f>ROUND(E24*P24,2)</f>
        <v>0</v>
      </c>
      <c r="R24" s="160"/>
      <c r="S24" s="160" t="s">
        <v>173</v>
      </c>
      <c r="T24" s="161" t="s">
        <v>174</v>
      </c>
      <c r="U24" s="162">
        <v>0</v>
      </c>
      <c r="V24" s="162">
        <f>ROUND(E24*U24,2)</f>
        <v>0</v>
      </c>
      <c r="W24" s="162"/>
      <c r="X24" s="162" t="s">
        <v>142</v>
      </c>
      <c r="Y24" s="162" t="s">
        <v>175</v>
      </c>
      <c r="Z24" s="163"/>
      <c r="AA24" s="163"/>
      <c r="AB24" s="163"/>
      <c r="AC24" s="163"/>
      <c r="AD24" s="163"/>
      <c r="AE24" s="163"/>
      <c r="AF24" s="163"/>
      <c r="AG24" s="163" t="s">
        <v>176</v>
      </c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</row>
    <row r="25" spans="1:60" outlineLevel="2" x14ac:dyDescent="0.2">
      <c r="A25" s="164"/>
      <c r="B25" s="165"/>
      <c r="C25" s="258" t="s">
        <v>177</v>
      </c>
      <c r="D25" s="259"/>
      <c r="E25" s="259"/>
      <c r="F25" s="259"/>
      <c r="G25" s="259"/>
      <c r="H25" s="162"/>
      <c r="I25" s="162"/>
      <c r="J25" s="162"/>
      <c r="K25" s="162"/>
      <c r="L25" s="162"/>
      <c r="M25" s="162"/>
      <c r="N25" s="166"/>
      <c r="O25" s="166"/>
      <c r="P25" s="166"/>
      <c r="Q25" s="166"/>
      <c r="R25" s="162"/>
      <c r="S25" s="162"/>
      <c r="T25" s="162"/>
      <c r="U25" s="162"/>
      <c r="V25" s="162"/>
      <c r="W25" s="162"/>
      <c r="X25" s="162"/>
      <c r="Y25" s="162"/>
      <c r="Z25" s="163"/>
      <c r="AA25" s="163"/>
      <c r="AB25" s="163"/>
      <c r="AC25" s="163"/>
      <c r="AD25" s="163"/>
      <c r="AE25" s="163"/>
      <c r="AF25" s="163"/>
      <c r="AG25" s="163" t="s">
        <v>178</v>
      </c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3" x14ac:dyDescent="0.2">
      <c r="A26" s="164"/>
      <c r="B26" s="165"/>
      <c r="C26" s="260" t="s">
        <v>193</v>
      </c>
      <c r="D26" s="261"/>
      <c r="E26" s="261"/>
      <c r="F26" s="261"/>
      <c r="G26" s="261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178</v>
      </c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73" t="str">
        <f>C26</f>
        <v>Náklady na vyhotovení dokumentace skutečného provedení stavby a její předání objednateli v požadované formě a požadovaném počtu.</v>
      </c>
      <c r="BB26" s="163"/>
      <c r="BC26" s="163"/>
      <c r="BD26" s="163"/>
      <c r="BE26" s="163"/>
      <c r="BF26" s="163"/>
      <c r="BG26" s="163"/>
      <c r="BH26" s="163"/>
    </row>
    <row r="27" spans="1:60" outlineLevel="1" x14ac:dyDescent="0.2">
      <c r="A27" s="155">
        <v>6</v>
      </c>
      <c r="B27" s="156" t="s">
        <v>194</v>
      </c>
      <c r="C27" s="157" t="s">
        <v>195</v>
      </c>
      <c r="D27" s="158" t="s">
        <v>172</v>
      </c>
      <c r="E27" s="159">
        <v>1</v>
      </c>
      <c r="F27" s="11"/>
      <c r="G27" s="160">
        <f>ROUND(E27*F27,2)</f>
        <v>0</v>
      </c>
      <c r="H27" s="11">
        <v>0</v>
      </c>
      <c r="I27" s="160">
        <f>ROUND(E27*H27,2)</f>
        <v>0</v>
      </c>
      <c r="J27" s="11">
        <v>15000</v>
      </c>
      <c r="K27" s="160">
        <f>ROUND(E27*J27,2)</f>
        <v>15000</v>
      </c>
      <c r="L27" s="160">
        <v>21</v>
      </c>
      <c r="M27" s="160">
        <f>G27*(1+L27/100)</f>
        <v>0</v>
      </c>
      <c r="N27" s="159">
        <v>0</v>
      </c>
      <c r="O27" s="159">
        <f>ROUND(E27*N27,2)</f>
        <v>0</v>
      </c>
      <c r="P27" s="159">
        <v>0</v>
      </c>
      <c r="Q27" s="159">
        <f>ROUND(E27*P27,2)</f>
        <v>0</v>
      </c>
      <c r="R27" s="160"/>
      <c r="S27" s="160" t="s">
        <v>173</v>
      </c>
      <c r="T27" s="161" t="s">
        <v>174</v>
      </c>
      <c r="U27" s="162">
        <v>0</v>
      </c>
      <c r="V27" s="162">
        <f>ROUND(E27*U27,2)</f>
        <v>0</v>
      </c>
      <c r="W27" s="162"/>
      <c r="X27" s="162" t="s">
        <v>142</v>
      </c>
      <c r="Y27" s="162" t="s">
        <v>175</v>
      </c>
      <c r="Z27" s="163"/>
      <c r="AA27" s="163"/>
      <c r="AB27" s="163"/>
      <c r="AC27" s="163"/>
      <c r="AD27" s="163"/>
      <c r="AE27" s="163"/>
      <c r="AF27" s="163"/>
      <c r="AG27" s="163" t="s">
        <v>176</v>
      </c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outlineLevel="2" x14ac:dyDescent="0.2">
      <c r="A28" s="164"/>
      <c r="B28" s="165"/>
      <c r="C28" s="258" t="s">
        <v>177</v>
      </c>
      <c r="D28" s="259"/>
      <c r="E28" s="259"/>
      <c r="F28" s="259"/>
      <c r="G28" s="259"/>
      <c r="H28" s="162"/>
      <c r="I28" s="162"/>
      <c r="J28" s="162"/>
      <c r="K28" s="162"/>
      <c r="L28" s="162"/>
      <c r="M28" s="162"/>
      <c r="N28" s="166"/>
      <c r="O28" s="166"/>
      <c r="P28" s="166"/>
      <c r="Q28" s="166"/>
      <c r="R28" s="162"/>
      <c r="S28" s="162"/>
      <c r="T28" s="162"/>
      <c r="U28" s="162"/>
      <c r="V28" s="162"/>
      <c r="W28" s="162"/>
      <c r="X28" s="162"/>
      <c r="Y28" s="162"/>
      <c r="Z28" s="163"/>
      <c r="AA28" s="163"/>
      <c r="AB28" s="163"/>
      <c r="AC28" s="163"/>
      <c r="AD28" s="163"/>
      <c r="AE28" s="163"/>
      <c r="AF28" s="163"/>
      <c r="AG28" s="163" t="s">
        <v>178</v>
      </c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</row>
    <row r="29" spans="1:60" outlineLevel="3" x14ac:dyDescent="0.2">
      <c r="A29" s="164"/>
      <c r="B29" s="165"/>
      <c r="C29" s="260" t="s">
        <v>196</v>
      </c>
      <c r="D29" s="261"/>
      <c r="E29" s="261"/>
      <c r="F29" s="261"/>
      <c r="G29" s="261"/>
      <c r="H29" s="162"/>
      <c r="I29" s="162"/>
      <c r="J29" s="162"/>
      <c r="K29" s="162"/>
      <c r="L29" s="162"/>
      <c r="M29" s="162"/>
      <c r="N29" s="166"/>
      <c r="O29" s="166"/>
      <c r="P29" s="166"/>
      <c r="Q29" s="166"/>
      <c r="R29" s="162"/>
      <c r="S29" s="162"/>
      <c r="T29" s="162"/>
      <c r="U29" s="162"/>
      <c r="V29" s="162"/>
      <c r="W29" s="162"/>
      <c r="X29" s="162"/>
      <c r="Y29" s="162"/>
      <c r="Z29" s="163"/>
      <c r="AA29" s="163"/>
      <c r="AB29" s="163"/>
      <c r="AC29" s="163"/>
      <c r="AD29" s="163"/>
      <c r="AE29" s="163"/>
      <c r="AF29" s="163"/>
      <c r="AG29" s="163" t="s">
        <v>178</v>
      </c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73" t="str">
        <f>C29</f>
        <v>Nákady spojené s provedením a údržbou dočasného dopravního opatření včetně projekčních prací a projednání s dotčenými orgány</v>
      </c>
      <c r="BB29" s="163"/>
      <c r="BC29" s="163"/>
      <c r="BD29" s="163"/>
      <c r="BE29" s="163"/>
      <c r="BF29" s="163"/>
      <c r="BG29" s="163"/>
      <c r="BH29" s="163"/>
    </row>
    <row r="30" spans="1:60" outlineLevel="1" x14ac:dyDescent="0.2">
      <c r="A30" s="155">
        <v>7</v>
      </c>
      <c r="B30" s="156" t="s">
        <v>197</v>
      </c>
      <c r="C30" s="157" t="s">
        <v>198</v>
      </c>
      <c r="D30" s="158" t="s">
        <v>172</v>
      </c>
      <c r="E30" s="159">
        <v>1</v>
      </c>
      <c r="F30" s="11"/>
      <c r="G30" s="160">
        <f>ROUND(E30*F30,2)</f>
        <v>0</v>
      </c>
      <c r="H30" s="11">
        <v>0</v>
      </c>
      <c r="I30" s="160">
        <f>ROUND(E30*H30,2)</f>
        <v>0</v>
      </c>
      <c r="J30" s="11">
        <v>35000</v>
      </c>
      <c r="K30" s="160">
        <f>ROUND(E30*J30,2)</f>
        <v>35000</v>
      </c>
      <c r="L30" s="160">
        <v>21</v>
      </c>
      <c r="M30" s="160">
        <f>G30*(1+L30/100)</f>
        <v>0</v>
      </c>
      <c r="N30" s="159">
        <v>0</v>
      </c>
      <c r="O30" s="159">
        <f>ROUND(E30*N30,2)</f>
        <v>0</v>
      </c>
      <c r="P30" s="159">
        <v>0</v>
      </c>
      <c r="Q30" s="159">
        <f>ROUND(E30*P30,2)</f>
        <v>0</v>
      </c>
      <c r="R30" s="160"/>
      <c r="S30" s="160" t="s">
        <v>173</v>
      </c>
      <c r="T30" s="161" t="s">
        <v>174</v>
      </c>
      <c r="U30" s="162">
        <v>0</v>
      </c>
      <c r="V30" s="162">
        <f>ROUND(E30*U30,2)</f>
        <v>0</v>
      </c>
      <c r="W30" s="162"/>
      <c r="X30" s="162" t="s">
        <v>142</v>
      </c>
      <c r="Y30" s="162" t="s">
        <v>175</v>
      </c>
      <c r="Z30" s="163"/>
      <c r="AA30" s="163"/>
      <c r="AB30" s="163"/>
      <c r="AC30" s="163"/>
      <c r="AD30" s="163"/>
      <c r="AE30" s="163"/>
      <c r="AF30" s="163"/>
      <c r="AG30" s="163" t="s">
        <v>176</v>
      </c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2" x14ac:dyDescent="0.2">
      <c r="A31" s="164"/>
      <c r="B31" s="165"/>
      <c r="C31" s="258" t="s">
        <v>177</v>
      </c>
      <c r="D31" s="259"/>
      <c r="E31" s="259"/>
      <c r="F31" s="259"/>
      <c r="G31" s="259"/>
      <c r="H31" s="162"/>
      <c r="I31" s="162"/>
      <c r="J31" s="162"/>
      <c r="K31" s="162"/>
      <c r="L31" s="162"/>
      <c r="M31" s="162"/>
      <c r="N31" s="166"/>
      <c r="O31" s="166"/>
      <c r="P31" s="166"/>
      <c r="Q31" s="166"/>
      <c r="R31" s="162"/>
      <c r="S31" s="162"/>
      <c r="T31" s="162"/>
      <c r="U31" s="162"/>
      <c r="V31" s="162"/>
      <c r="W31" s="162"/>
      <c r="X31" s="162"/>
      <c r="Y31" s="162"/>
      <c r="Z31" s="163"/>
      <c r="AA31" s="163"/>
      <c r="AB31" s="163"/>
      <c r="AC31" s="163"/>
      <c r="AD31" s="163"/>
      <c r="AE31" s="163"/>
      <c r="AF31" s="163"/>
      <c r="AG31" s="163" t="s">
        <v>178</v>
      </c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ht="22.5" outlineLevel="3" x14ac:dyDescent="0.2">
      <c r="A32" s="164"/>
      <c r="B32" s="165"/>
      <c r="C32" s="260" t="s">
        <v>199</v>
      </c>
      <c r="D32" s="261"/>
      <c r="E32" s="261"/>
      <c r="F32" s="261"/>
      <c r="G32" s="261"/>
      <c r="H32" s="162"/>
      <c r="I32" s="162"/>
      <c r="J32" s="162"/>
      <c r="K32" s="162"/>
      <c r="L32" s="162"/>
      <c r="M32" s="162"/>
      <c r="N32" s="166"/>
      <c r="O32" s="166"/>
      <c r="P32" s="166"/>
      <c r="Q32" s="166"/>
      <c r="R32" s="162"/>
      <c r="S32" s="162"/>
      <c r="T32" s="162"/>
      <c r="U32" s="162"/>
      <c r="V32" s="162"/>
      <c r="W32" s="162"/>
      <c r="X32" s="162"/>
      <c r="Y32" s="162"/>
      <c r="Z32" s="163"/>
      <c r="AA32" s="163"/>
      <c r="AB32" s="163"/>
      <c r="AC32" s="163"/>
      <c r="AD32" s="163"/>
      <c r="AE32" s="163"/>
      <c r="AF32" s="163"/>
      <c r="AG32" s="163" t="s">
        <v>178</v>
      </c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73" t="str">
        <f>C32</f>
        <v>Náklady zhotovitele na vypracování provozních řádů pro zkušební či trvalý provoz včetně nákladů na předání všech návodů k obsluze a údržbě pro technologická zařízení a včetně zaškolení obsluhy objednatele.</v>
      </c>
      <c r="BB32" s="163"/>
      <c r="BC32" s="163"/>
      <c r="BD32" s="163"/>
      <c r="BE32" s="163"/>
      <c r="BF32" s="163"/>
      <c r="BG32" s="163"/>
      <c r="BH32" s="163"/>
    </row>
    <row r="33" spans="1:60" outlineLevel="1" x14ac:dyDescent="0.2">
      <c r="A33" s="155">
        <v>8</v>
      </c>
      <c r="B33" s="156" t="s">
        <v>200</v>
      </c>
      <c r="C33" s="157" t="s">
        <v>201</v>
      </c>
      <c r="D33" s="158" t="s">
        <v>186</v>
      </c>
      <c r="E33" s="159">
        <v>1</v>
      </c>
      <c r="F33" s="11"/>
      <c r="G33" s="160">
        <f>ROUND(E33*F33,2)</f>
        <v>0</v>
      </c>
      <c r="H33" s="11">
        <v>0</v>
      </c>
      <c r="I33" s="160">
        <f>ROUND(E33*H33,2)</f>
        <v>0</v>
      </c>
      <c r="J33" s="11">
        <v>5000</v>
      </c>
      <c r="K33" s="160">
        <f>ROUND(E33*J33,2)</f>
        <v>5000</v>
      </c>
      <c r="L33" s="160">
        <v>21</v>
      </c>
      <c r="M33" s="160">
        <f>G33*(1+L33/100)</f>
        <v>0</v>
      </c>
      <c r="N33" s="159">
        <v>0</v>
      </c>
      <c r="O33" s="159">
        <f>ROUND(E33*N33,2)</f>
        <v>0</v>
      </c>
      <c r="P33" s="159">
        <v>0</v>
      </c>
      <c r="Q33" s="159">
        <f>ROUND(E33*P33,2)</f>
        <v>0</v>
      </c>
      <c r="R33" s="160"/>
      <c r="S33" s="160" t="s">
        <v>173</v>
      </c>
      <c r="T33" s="161" t="s">
        <v>174</v>
      </c>
      <c r="U33" s="162">
        <v>0</v>
      </c>
      <c r="V33" s="162">
        <f>ROUND(E33*U33,2)</f>
        <v>0</v>
      </c>
      <c r="W33" s="162"/>
      <c r="X33" s="162" t="s">
        <v>142</v>
      </c>
      <c r="Y33" s="162" t="s">
        <v>175</v>
      </c>
      <c r="Z33" s="163"/>
      <c r="AA33" s="163"/>
      <c r="AB33" s="163"/>
      <c r="AC33" s="163"/>
      <c r="AD33" s="163"/>
      <c r="AE33" s="163"/>
      <c r="AF33" s="163"/>
      <c r="AG33" s="163" t="s">
        <v>176</v>
      </c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outlineLevel="2" x14ac:dyDescent="0.2">
      <c r="A34" s="164"/>
      <c r="B34" s="165"/>
      <c r="C34" s="258" t="s">
        <v>177</v>
      </c>
      <c r="D34" s="259"/>
      <c r="E34" s="259"/>
      <c r="F34" s="259"/>
      <c r="G34" s="259"/>
      <c r="H34" s="162"/>
      <c r="I34" s="162"/>
      <c r="J34" s="162"/>
      <c r="K34" s="162"/>
      <c r="L34" s="162"/>
      <c r="M34" s="162"/>
      <c r="N34" s="166"/>
      <c r="O34" s="166"/>
      <c r="P34" s="166"/>
      <c r="Q34" s="166"/>
      <c r="R34" s="162"/>
      <c r="S34" s="162"/>
      <c r="T34" s="162"/>
      <c r="U34" s="162"/>
      <c r="V34" s="162"/>
      <c r="W34" s="162"/>
      <c r="X34" s="162"/>
      <c r="Y34" s="162"/>
      <c r="Z34" s="163"/>
      <c r="AA34" s="163"/>
      <c r="AB34" s="163"/>
      <c r="AC34" s="163"/>
      <c r="AD34" s="163"/>
      <c r="AE34" s="163"/>
      <c r="AF34" s="163"/>
      <c r="AG34" s="163" t="s">
        <v>178</v>
      </c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</row>
    <row r="35" spans="1:60" outlineLevel="1" x14ac:dyDescent="0.2">
      <c r="A35" s="155">
        <v>9</v>
      </c>
      <c r="B35" s="156" t="s">
        <v>202</v>
      </c>
      <c r="C35" s="157" t="s">
        <v>203</v>
      </c>
      <c r="D35" s="158" t="s">
        <v>172</v>
      </c>
      <c r="E35" s="159">
        <v>1</v>
      </c>
      <c r="F35" s="11"/>
      <c r="G35" s="160">
        <f>ROUND(E35*F35,2)</f>
        <v>0</v>
      </c>
      <c r="H35" s="11">
        <v>0</v>
      </c>
      <c r="I35" s="160">
        <f>ROUND(E35*H35,2)</f>
        <v>0</v>
      </c>
      <c r="J35" s="11">
        <v>5000</v>
      </c>
      <c r="K35" s="160">
        <f>ROUND(E35*J35,2)</f>
        <v>5000</v>
      </c>
      <c r="L35" s="160">
        <v>21</v>
      </c>
      <c r="M35" s="160">
        <f>G35*(1+L35/100)</f>
        <v>0</v>
      </c>
      <c r="N35" s="159">
        <v>0</v>
      </c>
      <c r="O35" s="159">
        <f>ROUND(E35*N35,2)</f>
        <v>0</v>
      </c>
      <c r="P35" s="159">
        <v>0</v>
      </c>
      <c r="Q35" s="159">
        <f>ROUND(E35*P35,2)</f>
        <v>0</v>
      </c>
      <c r="R35" s="160"/>
      <c r="S35" s="160" t="s">
        <v>173</v>
      </c>
      <c r="T35" s="161" t="s">
        <v>174</v>
      </c>
      <c r="U35" s="162">
        <v>0</v>
      </c>
      <c r="V35" s="162">
        <f>ROUND(E35*U35,2)</f>
        <v>0</v>
      </c>
      <c r="W35" s="162"/>
      <c r="X35" s="162" t="s">
        <v>142</v>
      </c>
      <c r="Y35" s="162" t="s">
        <v>175</v>
      </c>
      <c r="Z35" s="163"/>
      <c r="AA35" s="163"/>
      <c r="AB35" s="163"/>
      <c r="AC35" s="163"/>
      <c r="AD35" s="163"/>
      <c r="AE35" s="163"/>
      <c r="AF35" s="163"/>
      <c r="AG35" s="163" t="s">
        <v>176</v>
      </c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outlineLevel="2" x14ac:dyDescent="0.2">
      <c r="A36" s="164"/>
      <c r="B36" s="165"/>
      <c r="C36" s="258" t="s">
        <v>177</v>
      </c>
      <c r="D36" s="259"/>
      <c r="E36" s="259"/>
      <c r="F36" s="259"/>
      <c r="G36" s="259"/>
      <c r="H36" s="162"/>
      <c r="I36" s="162"/>
      <c r="J36" s="162"/>
      <c r="K36" s="162"/>
      <c r="L36" s="162"/>
      <c r="M36" s="162"/>
      <c r="N36" s="166"/>
      <c r="O36" s="166"/>
      <c r="P36" s="166"/>
      <c r="Q36" s="166"/>
      <c r="R36" s="162"/>
      <c r="S36" s="162"/>
      <c r="T36" s="162"/>
      <c r="U36" s="162"/>
      <c r="V36" s="162"/>
      <c r="W36" s="162"/>
      <c r="X36" s="162"/>
      <c r="Y36" s="162"/>
      <c r="Z36" s="163"/>
      <c r="AA36" s="163"/>
      <c r="AB36" s="163"/>
      <c r="AC36" s="163"/>
      <c r="AD36" s="163"/>
      <c r="AE36" s="163"/>
      <c r="AF36" s="163"/>
      <c r="AG36" s="163" t="s">
        <v>178</v>
      </c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</row>
    <row r="37" spans="1:60" ht="22.5" outlineLevel="3" x14ac:dyDescent="0.2">
      <c r="A37" s="164"/>
      <c r="B37" s="165"/>
      <c r="C37" s="260" t="s">
        <v>204</v>
      </c>
      <c r="D37" s="261"/>
      <c r="E37" s="261"/>
      <c r="F37" s="261"/>
      <c r="G37" s="261"/>
      <c r="H37" s="162"/>
      <c r="I37" s="162"/>
      <c r="J37" s="162"/>
      <c r="K37" s="162"/>
      <c r="L37" s="162"/>
      <c r="M37" s="162"/>
      <c r="N37" s="166"/>
      <c r="O37" s="166"/>
      <c r="P37" s="166"/>
      <c r="Q37" s="166"/>
      <c r="R37" s="162"/>
      <c r="S37" s="162"/>
      <c r="T37" s="162"/>
      <c r="U37" s="162"/>
      <c r="V37" s="162"/>
      <c r="W37" s="162"/>
      <c r="X37" s="162"/>
      <c r="Y37" s="162"/>
      <c r="Z37" s="163"/>
      <c r="AA37" s="163"/>
      <c r="AB37" s="163"/>
      <c r="AC37" s="163"/>
      <c r="AD37" s="163"/>
      <c r="AE37" s="163"/>
      <c r="AF37" s="163"/>
      <c r="AG37" s="163" t="s">
        <v>178</v>
      </c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73" t="str">
        <f>C37</f>
        <v>Náklady nutné pro k odzkoušení objektů a jejich technických a technologických zařízení, elektrozařízení, řídících systémů a dispečinku ap. včetně vystavení dokladů o provedení zkoušek.</v>
      </c>
      <c r="BB37" s="163"/>
      <c r="BC37" s="163"/>
      <c r="BD37" s="163"/>
      <c r="BE37" s="163"/>
      <c r="BF37" s="163"/>
      <c r="BG37" s="163"/>
      <c r="BH37" s="163"/>
    </row>
    <row r="38" spans="1:60" outlineLevel="1" x14ac:dyDescent="0.2">
      <c r="A38" s="155">
        <v>10</v>
      </c>
      <c r="B38" s="156" t="s">
        <v>205</v>
      </c>
      <c r="C38" s="157" t="s">
        <v>206</v>
      </c>
      <c r="D38" s="158" t="s">
        <v>172</v>
      </c>
      <c r="E38" s="159">
        <v>1</v>
      </c>
      <c r="F38" s="11"/>
      <c r="G38" s="160">
        <f>ROUND(E38*F38,2)</f>
        <v>0</v>
      </c>
      <c r="H38" s="11">
        <v>0</v>
      </c>
      <c r="I38" s="160">
        <f>ROUND(E38*H38,2)</f>
        <v>0</v>
      </c>
      <c r="J38" s="11">
        <v>5000</v>
      </c>
      <c r="K38" s="160">
        <f>ROUND(E38*J38,2)</f>
        <v>5000</v>
      </c>
      <c r="L38" s="160">
        <v>21</v>
      </c>
      <c r="M38" s="160">
        <f>G38*(1+L38/100)</f>
        <v>0</v>
      </c>
      <c r="N38" s="159">
        <v>0</v>
      </c>
      <c r="O38" s="159">
        <f>ROUND(E38*N38,2)</f>
        <v>0</v>
      </c>
      <c r="P38" s="159">
        <v>0</v>
      </c>
      <c r="Q38" s="159">
        <f>ROUND(E38*P38,2)</f>
        <v>0</v>
      </c>
      <c r="R38" s="160"/>
      <c r="S38" s="160" t="s">
        <v>173</v>
      </c>
      <c r="T38" s="161" t="s">
        <v>174</v>
      </c>
      <c r="U38" s="162">
        <v>0</v>
      </c>
      <c r="V38" s="162">
        <f>ROUND(E38*U38,2)</f>
        <v>0</v>
      </c>
      <c r="W38" s="162"/>
      <c r="X38" s="162" t="s">
        <v>142</v>
      </c>
      <c r="Y38" s="162" t="s">
        <v>175</v>
      </c>
      <c r="Z38" s="163"/>
      <c r="AA38" s="163"/>
      <c r="AB38" s="163"/>
      <c r="AC38" s="163"/>
      <c r="AD38" s="163"/>
      <c r="AE38" s="163"/>
      <c r="AF38" s="163"/>
      <c r="AG38" s="163" t="s">
        <v>176</v>
      </c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</row>
    <row r="39" spans="1:60" outlineLevel="2" x14ac:dyDescent="0.2">
      <c r="A39" s="164"/>
      <c r="B39" s="165"/>
      <c r="C39" s="258" t="s">
        <v>177</v>
      </c>
      <c r="D39" s="259"/>
      <c r="E39" s="259"/>
      <c r="F39" s="259"/>
      <c r="G39" s="259"/>
      <c r="H39" s="162"/>
      <c r="I39" s="162"/>
      <c r="J39" s="162"/>
      <c r="K39" s="162"/>
      <c r="L39" s="162"/>
      <c r="M39" s="162"/>
      <c r="N39" s="166"/>
      <c r="O39" s="166"/>
      <c r="P39" s="166"/>
      <c r="Q39" s="166"/>
      <c r="R39" s="162"/>
      <c r="S39" s="162"/>
      <c r="T39" s="162"/>
      <c r="U39" s="162"/>
      <c r="V39" s="162"/>
      <c r="W39" s="162"/>
      <c r="X39" s="162"/>
      <c r="Y39" s="162"/>
      <c r="Z39" s="163"/>
      <c r="AA39" s="163"/>
      <c r="AB39" s="163"/>
      <c r="AC39" s="163"/>
      <c r="AD39" s="163"/>
      <c r="AE39" s="163"/>
      <c r="AF39" s="163"/>
      <c r="AG39" s="163" t="s">
        <v>178</v>
      </c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outlineLevel="3" x14ac:dyDescent="0.2">
      <c r="A40" s="164"/>
      <c r="B40" s="165"/>
      <c r="C40" s="260" t="s">
        <v>207</v>
      </c>
      <c r="D40" s="261"/>
      <c r="E40" s="261"/>
      <c r="F40" s="261"/>
      <c r="G40" s="261"/>
      <c r="H40" s="162"/>
      <c r="I40" s="162"/>
      <c r="J40" s="162"/>
      <c r="K40" s="162"/>
      <c r="L40" s="162"/>
      <c r="M40" s="162"/>
      <c r="N40" s="166"/>
      <c r="O40" s="166"/>
      <c r="P40" s="166"/>
      <c r="Q40" s="166"/>
      <c r="R40" s="162"/>
      <c r="S40" s="162"/>
      <c r="T40" s="162"/>
      <c r="U40" s="162"/>
      <c r="V40" s="162"/>
      <c r="W40" s="162"/>
      <c r="X40" s="162"/>
      <c r="Y40" s="162"/>
      <c r="Z40" s="163"/>
      <c r="AA40" s="163"/>
      <c r="AB40" s="163"/>
      <c r="AC40" s="163"/>
      <c r="AD40" s="163"/>
      <c r="AE40" s="163"/>
      <c r="AF40" s="163"/>
      <c r="AG40" s="163" t="s">
        <v>178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73" t="str">
        <f>C40</f>
        <v>Náklady na zkoušky neuvedené v samostatných položkách soupisu prací včetně vyhotovení protokolů v požadovaném formátu a počtu.</v>
      </c>
      <c r="BB40" s="163"/>
      <c r="BC40" s="163"/>
      <c r="BD40" s="163"/>
      <c r="BE40" s="163"/>
      <c r="BF40" s="163"/>
      <c r="BG40" s="163"/>
      <c r="BH40" s="163"/>
    </row>
    <row r="41" spans="1:60" x14ac:dyDescent="0.2">
      <c r="A41" s="142"/>
      <c r="B41" s="143"/>
      <c r="C41" s="174"/>
      <c r="D41" s="144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AE41" s="14">
        <v>12</v>
      </c>
      <c r="AF41" s="14">
        <v>21</v>
      </c>
      <c r="AG41" s="14" t="s">
        <v>154</v>
      </c>
    </row>
    <row r="42" spans="1:60" x14ac:dyDescent="0.2">
      <c r="A42" s="175"/>
      <c r="B42" s="176" t="s">
        <v>28</v>
      </c>
      <c r="C42" s="177"/>
      <c r="D42" s="178"/>
      <c r="E42" s="179"/>
      <c r="F42" s="179"/>
      <c r="G42" s="180">
        <f>G8+G17</f>
        <v>0</v>
      </c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AE42" s="14">
        <f>SUMIF(L7:L40,AE41,G7:G40)</f>
        <v>0</v>
      </c>
      <c r="AF42" s="14">
        <f>SUMIF(L7:L40,AF41,G7:G40)</f>
        <v>0</v>
      </c>
      <c r="AG42" s="14" t="s">
        <v>208</v>
      </c>
    </row>
    <row r="43" spans="1:60" x14ac:dyDescent="0.2">
      <c r="C43" s="181"/>
      <c r="D43" s="94"/>
      <c r="AG43" s="14" t="s">
        <v>210</v>
      </c>
    </row>
    <row r="44" spans="1:60" x14ac:dyDescent="0.2">
      <c r="D44" s="94"/>
    </row>
    <row r="45" spans="1:60" x14ac:dyDescent="0.2">
      <c r="D45" s="94"/>
    </row>
    <row r="46" spans="1:60" x14ac:dyDescent="0.2">
      <c r="D46" s="94"/>
    </row>
    <row r="47" spans="1:60" x14ac:dyDescent="0.2">
      <c r="D47" s="94"/>
    </row>
    <row r="48" spans="1:60" x14ac:dyDescent="0.2">
      <c r="D48" s="94"/>
    </row>
    <row r="49" spans="4:4" x14ac:dyDescent="0.2">
      <c r="D49" s="94"/>
    </row>
    <row r="50" spans="4:4" x14ac:dyDescent="0.2">
      <c r="D50" s="94"/>
    </row>
    <row r="51" spans="4:4" x14ac:dyDescent="0.2">
      <c r="D51" s="94"/>
    </row>
    <row r="52" spans="4:4" x14ac:dyDescent="0.2">
      <c r="D52" s="94"/>
    </row>
    <row r="53" spans="4:4" x14ac:dyDescent="0.2">
      <c r="D53" s="94"/>
    </row>
    <row r="54" spans="4:4" x14ac:dyDescent="0.2">
      <c r="D54" s="94"/>
    </row>
    <row r="55" spans="4:4" x14ac:dyDescent="0.2">
      <c r="D55" s="94"/>
    </row>
    <row r="56" spans="4:4" x14ac:dyDescent="0.2">
      <c r="D56" s="94"/>
    </row>
    <row r="57" spans="4:4" x14ac:dyDescent="0.2">
      <c r="D57" s="94"/>
    </row>
    <row r="58" spans="4:4" x14ac:dyDescent="0.2">
      <c r="D58" s="94"/>
    </row>
    <row r="59" spans="4:4" x14ac:dyDescent="0.2">
      <c r="D59" s="94"/>
    </row>
    <row r="60" spans="4:4" x14ac:dyDescent="0.2">
      <c r="D60" s="94"/>
    </row>
    <row r="61" spans="4:4" x14ac:dyDescent="0.2">
      <c r="D61" s="94"/>
    </row>
    <row r="62" spans="4:4" x14ac:dyDescent="0.2">
      <c r="D62" s="94"/>
    </row>
    <row r="63" spans="4:4" x14ac:dyDescent="0.2">
      <c r="D63" s="94"/>
    </row>
    <row r="64" spans="4:4" x14ac:dyDescent="0.2">
      <c r="D64" s="94"/>
    </row>
    <row r="65" spans="4:4" x14ac:dyDescent="0.2">
      <c r="D65" s="94"/>
    </row>
    <row r="66" spans="4:4" x14ac:dyDescent="0.2">
      <c r="D66" s="94"/>
    </row>
    <row r="67" spans="4:4" x14ac:dyDescent="0.2">
      <c r="D67" s="94"/>
    </row>
    <row r="68" spans="4:4" x14ac:dyDescent="0.2">
      <c r="D68" s="94"/>
    </row>
    <row r="69" spans="4:4" x14ac:dyDescent="0.2">
      <c r="D69" s="94"/>
    </row>
    <row r="70" spans="4:4" x14ac:dyDescent="0.2">
      <c r="D70" s="94"/>
    </row>
    <row r="71" spans="4:4" x14ac:dyDescent="0.2">
      <c r="D71" s="94"/>
    </row>
    <row r="72" spans="4:4" x14ac:dyDescent="0.2">
      <c r="D72" s="94"/>
    </row>
    <row r="73" spans="4:4" x14ac:dyDescent="0.2">
      <c r="D73" s="94"/>
    </row>
    <row r="74" spans="4:4" x14ac:dyDescent="0.2">
      <c r="D74" s="94"/>
    </row>
    <row r="75" spans="4:4" x14ac:dyDescent="0.2">
      <c r="D75" s="94"/>
    </row>
    <row r="76" spans="4:4" x14ac:dyDescent="0.2">
      <c r="D76" s="94"/>
    </row>
    <row r="77" spans="4:4" x14ac:dyDescent="0.2">
      <c r="D77" s="94"/>
    </row>
    <row r="78" spans="4:4" x14ac:dyDescent="0.2">
      <c r="D78" s="94"/>
    </row>
    <row r="79" spans="4:4" x14ac:dyDescent="0.2">
      <c r="D79" s="94"/>
    </row>
    <row r="80" spans="4:4" x14ac:dyDescent="0.2">
      <c r="D80" s="94"/>
    </row>
    <row r="81" spans="4:4" x14ac:dyDescent="0.2">
      <c r="D81" s="94"/>
    </row>
    <row r="82" spans="4:4" x14ac:dyDescent="0.2">
      <c r="D82" s="94"/>
    </row>
    <row r="83" spans="4:4" x14ac:dyDescent="0.2">
      <c r="D83" s="94"/>
    </row>
    <row r="84" spans="4:4" x14ac:dyDescent="0.2">
      <c r="D84" s="94"/>
    </row>
    <row r="85" spans="4:4" x14ac:dyDescent="0.2">
      <c r="D85" s="94"/>
    </row>
    <row r="86" spans="4:4" x14ac:dyDescent="0.2">
      <c r="D86" s="94"/>
    </row>
    <row r="87" spans="4:4" x14ac:dyDescent="0.2">
      <c r="D87" s="94"/>
    </row>
    <row r="88" spans="4:4" x14ac:dyDescent="0.2">
      <c r="D88" s="94"/>
    </row>
    <row r="89" spans="4:4" x14ac:dyDescent="0.2">
      <c r="D89" s="94"/>
    </row>
    <row r="90" spans="4:4" x14ac:dyDescent="0.2">
      <c r="D90" s="94"/>
    </row>
    <row r="91" spans="4:4" x14ac:dyDescent="0.2">
      <c r="D91" s="94"/>
    </row>
    <row r="92" spans="4:4" x14ac:dyDescent="0.2">
      <c r="D92" s="94"/>
    </row>
    <row r="93" spans="4:4" x14ac:dyDescent="0.2">
      <c r="D93" s="94"/>
    </row>
    <row r="94" spans="4:4" x14ac:dyDescent="0.2">
      <c r="D94" s="94"/>
    </row>
    <row r="95" spans="4:4" x14ac:dyDescent="0.2">
      <c r="D95" s="94"/>
    </row>
    <row r="96" spans="4:4" x14ac:dyDescent="0.2">
      <c r="D96" s="94"/>
    </row>
    <row r="97" spans="4:4" x14ac:dyDescent="0.2">
      <c r="D97" s="94"/>
    </row>
    <row r="98" spans="4:4" x14ac:dyDescent="0.2">
      <c r="D98" s="94"/>
    </row>
    <row r="99" spans="4:4" x14ac:dyDescent="0.2">
      <c r="D99" s="94"/>
    </row>
    <row r="100" spans="4:4" x14ac:dyDescent="0.2">
      <c r="D100" s="94"/>
    </row>
    <row r="101" spans="4:4" x14ac:dyDescent="0.2">
      <c r="D101" s="94"/>
    </row>
    <row r="102" spans="4:4" x14ac:dyDescent="0.2">
      <c r="D102" s="94"/>
    </row>
    <row r="103" spans="4:4" x14ac:dyDescent="0.2">
      <c r="D103" s="94"/>
    </row>
    <row r="104" spans="4:4" x14ac:dyDescent="0.2">
      <c r="D104" s="94"/>
    </row>
    <row r="105" spans="4:4" x14ac:dyDescent="0.2">
      <c r="D105" s="94"/>
    </row>
    <row r="106" spans="4:4" x14ac:dyDescent="0.2">
      <c r="D106" s="94"/>
    </row>
    <row r="107" spans="4:4" x14ac:dyDescent="0.2">
      <c r="D107" s="94"/>
    </row>
    <row r="108" spans="4:4" x14ac:dyDescent="0.2">
      <c r="D108" s="94"/>
    </row>
    <row r="109" spans="4:4" x14ac:dyDescent="0.2">
      <c r="D109" s="94"/>
    </row>
    <row r="110" spans="4:4" x14ac:dyDescent="0.2">
      <c r="D110" s="94"/>
    </row>
    <row r="111" spans="4:4" x14ac:dyDescent="0.2">
      <c r="D111" s="94"/>
    </row>
    <row r="112" spans="4:4" x14ac:dyDescent="0.2">
      <c r="D112" s="94"/>
    </row>
    <row r="113" spans="4:4" x14ac:dyDescent="0.2">
      <c r="D113" s="94"/>
    </row>
    <row r="114" spans="4:4" x14ac:dyDescent="0.2">
      <c r="D114" s="94"/>
    </row>
    <row r="115" spans="4:4" x14ac:dyDescent="0.2">
      <c r="D115" s="94"/>
    </row>
    <row r="116" spans="4:4" x14ac:dyDescent="0.2">
      <c r="D116" s="94"/>
    </row>
    <row r="117" spans="4:4" x14ac:dyDescent="0.2">
      <c r="D117" s="94"/>
    </row>
    <row r="118" spans="4:4" x14ac:dyDescent="0.2">
      <c r="D118" s="94"/>
    </row>
    <row r="119" spans="4:4" x14ac:dyDescent="0.2">
      <c r="D119" s="94"/>
    </row>
    <row r="120" spans="4:4" x14ac:dyDescent="0.2">
      <c r="D120" s="94"/>
    </row>
    <row r="121" spans="4:4" x14ac:dyDescent="0.2">
      <c r="D121" s="94"/>
    </row>
    <row r="122" spans="4:4" x14ac:dyDescent="0.2">
      <c r="D122" s="94"/>
    </row>
    <row r="123" spans="4:4" x14ac:dyDescent="0.2">
      <c r="D123" s="94"/>
    </row>
    <row r="124" spans="4:4" x14ac:dyDescent="0.2">
      <c r="D124" s="94"/>
    </row>
    <row r="125" spans="4:4" x14ac:dyDescent="0.2">
      <c r="D125" s="94"/>
    </row>
    <row r="126" spans="4:4" x14ac:dyDescent="0.2">
      <c r="D126" s="94"/>
    </row>
    <row r="127" spans="4:4" x14ac:dyDescent="0.2">
      <c r="D127" s="94"/>
    </row>
    <row r="128" spans="4:4" x14ac:dyDescent="0.2">
      <c r="D128" s="94"/>
    </row>
    <row r="129" spans="4:4" x14ac:dyDescent="0.2">
      <c r="D129" s="94"/>
    </row>
    <row r="130" spans="4:4" x14ac:dyDescent="0.2">
      <c r="D130" s="94"/>
    </row>
    <row r="131" spans="4:4" x14ac:dyDescent="0.2">
      <c r="D131" s="94"/>
    </row>
    <row r="132" spans="4:4" x14ac:dyDescent="0.2">
      <c r="D132" s="94"/>
    </row>
    <row r="133" spans="4:4" x14ac:dyDescent="0.2">
      <c r="D133" s="94"/>
    </row>
    <row r="134" spans="4:4" x14ac:dyDescent="0.2">
      <c r="D134" s="94"/>
    </row>
    <row r="135" spans="4:4" x14ac:dyDescent="0.2">
      <c r="D135" s="94"/>
    </row>
    <row r="136" spans="4:4" x14ac:dyDescent="0.2">
      <c r="D136" s="94"/>
    </row>
    <row r="137" spans="4:4" x14ac:dyDescent="0.2">
      <c r="D137" s="94"/>
    </row>
    <row r="138" spans="4:4" x14ac:dyDescent="0.2">
      <c r="D138" s="94"/>
    </row>
    <row r="139" spans="4:4" x14ac:dyDescent="0.2">
      <c r="D139" s="94"/>
    </row>
    <row r="140" spans="4:4" x14ac:dyDescent="0.2">
      <c r="D140" s="94"/>
    </row>
    <row r="141" spans="4:4" x14ac:dyDescent="0.2">
      <c r="D141" s="94"/>
    </row>
    <row r="142" spans="4:4" x14ac:dyDescent="0.2">
      <c r="D142" s="94"/>
    </row>
    <row r="143" spans="4:4" x14ac:dyDescent="0.2">
      <c r="D143" s="94"/>
    </row>
    <row r="144" spans="4:4" x14ac:dyDescent="0.2">
      <c r="D144" s="94"/>
    </row>
    <row r="145" spans="4:4" x14ac:dyDescent="0.2">
      <c r="D145" s="94"/>
    </row>
    <row r="146" spans="4:4" x14ac:dyDescent="0.2">
      <c r="D146" s="94"/>
    </row>
    <row r="147" spans="4:4" x14ac:dyDescent="0.2">
      <c r="D147" s="94"/>
    </row>
    <row r="148" spans="4:4" x14ac:dyDescent="0.2">
      <c r="D148" s="94"/>
    </row>
    <row r="149" spans="4:4" x14ac:dyDescent="0.2">
      <c r="D149" s="94"/>
    </row>
    <row r="150" spans="4:4" x14ac:dyDescent="0.2">
      <c r="D150" s="94"/>
    </row>
    <row r="151" spans="4:4" x14ac:dyDescent="0.2">
      <c r="D151" s="94"/>
    </row>
    <row r="152" spans="4:4" x14ac:dyDescent="0.2">
      <c r="D152" s="94"/>
    </row>
    <row r="153" spans="4:4" x14ac:dyDescent="0.2">
      <c r="D153" s="94"/>
    </row>
    <row r="154" spans="4:4" x14ac:dyDescent="0.2">
      <c r="D154" s="94"/>
    </row>
    <row r="155" spans="4:4" x14ac:dyDescent="0.2">
      <c r="D155" s="94"/>
    </row>
    <row r="156" spans="4:4" x14ac:dyDescent="0.2">
      <c r="D156" s="94"/>
    </row>
    <row r="157" spans="4:4" x14ac:dyDescent="0.2">
      <c r="D157" s="94"/>
    </row>
    <row r="158" spans="4:4" x14ac:dyDescent="0.2">
      <c r="D158" s="94"/>
    </row>
    <row r="159" spans="4:4" x14ac:dyDescent="0.2">
      <c r="D159" s="94"/>
    </row>
    <row r="160" spans="4:4" x14ac:dyDescent="0.2">
      <c r="D160" s="94"/>
    </row>
    <row r="161" spans="4:4" x14ac:dyDescent="0.2">
      <c r="D161" s="94"/>
    </row>
    <row r="162" spans="4:4" x14ac:dyDescent="0.2">
      <c r="D162" s="94"/>
    </row>
    <row r="163" spans="4:4" x14ac:dyDescent="0.2">
      <c r="D163" s="94"/>
    </row>
    <row r="164" spans="4:4" x14ac:dyDescent="0.2">
      <c r="D164" s="94"/>
    </row>
    <row r="165" spans="4:4" x14ac:dyDescent="0.2">
      <c r="D165" s="94"/>
    </row>
    <row r="166" spans="4:4" x14ac:dyDescent="0.2">
      <c r="D166" s="94"/>
    </row>
    <row r="167" spans="4:4" x14ac:dyDescent="0.2">
      <c r="D167" s="94"/>
    </row>
    <row r="168" spans="4:4" x14ac:dyDescent="0.2">
      <c r="D168" s="94"/>
    </row>
    <row r="169" spans="4:4" x14ac:dyDescent="0.2">
      <c r="D169" s="94"/>
    </row>
    <row r="170" spans="4:4" x14ac:dyDescent="0.2">
      <c r="D170" s="94"/>
    </row>
    <row r="171" spans="4:4" x14ac:dyDescent="0.2">
      <c r="D171" s="94"/>
    </row>
    <row r="172" spans="4:4" x14ac:dyDescent="0.2">
      <c r="D172" s="94"/>
    </row>
    <row r="173" spans="4:4" x14ac:dyDescent="0.2">
      <c r="D173" s="94"/>
    </row>
    <row r="174" spans="4:4" x14ac:dyDescent="0.2">
      <c r="D174" s="94"/>
    </row>
    <row r="175" spans="4:4" x14ac:dyDescent="0.2">
      <c r="D175" s="94"/>
    </row>
    <row r="176" spans="4:4" x14ac:dyDescent="0.2">
      <c r="D176" s="94"/>
    </row>
    <row r="177" spans="4:4" x14ac:dyDescent="0.2">
      <c r="D177" s="94"/>
    </row>
    <row r="178" spans="4:4" x14ac:dyDescent="0.2">
      <c r="D178" s="94"/>
    </row>
    <row r="179" spans="4:4" x14ac:dyDescent="0.2">
      <c r="D179" s="94"/>
    </row>
    <row r="180" spans="4:4" x14ac:dyDescent="0.2">
      <c r="D180" s="94"/>
    </row>
    <row r="181" spans="4:4" x14ac:dyDescent="0.2">
      <c r="D181" s="94"/>
    </row>
    <row r="182" spans="4:4" x14ac:dyDescent="0.2">
      <c r="D182" s="94"/>
    </row>
    <row r="183" spans="4:4" x14ac:dyDescent="0.2">
      <c r="D183" s="94"/>
    </row>
    <row r="184" spans="4:4" x14ac:dyDescent="0.2">
      <c r="D184" s="94"/>
    </row>
    <row r="185" spans="4:4" x14ac:dyDescent="0.2">
      <c r="D185" s="94"/>
    </row>
    <row r="186" spans="4:4" x14ac:dyDescent="0.2">
      <c r="D186" s="94"/>
    </row>
    <row r="187" spans="4:4" x14ac:dyDescent="0.2">
      <c r="D187" s="94"/>
    </row>
    <row r="188" spans="4:4" x14ac:dyDescent="0.2">
      <c r="D188" s="94"/>
    </row>
    <row r="189" spans="4:4" x14ac:dyDescent="0.2">
      <c r="D189" s="94"/>
    </row>
    <row r="190" spans="4:4" x14ac:dyDescent="0.2">
      <c r="D190" s="94"/>
    </row>
    <row r="191" spans="4:4" x14ac:dyDescent="0.2">
      <c r="D191" s="94"/>
    </row>
    <row r="192" spans="4:4" x14ac:dyDescent="0.2">
      <c r="D192" s="94"/>
    </row>
    <row r="193" spans="4:4" x14ac:dyDescent="0.2">
      <c r="D193" s="94"/>
    </row>
    <row r="194" spans="4:4" x14ac:dyDescent="0.2">
      <c r="D194" s="94"/>
    </row>
    <row r="195" spans="4:4" x14ac:dyDescent="0.2">
      <c r="D195" s="94"/>
    </row>
    <row r="196" spans="4:4" x14ac:dyDescent="0.2">
      <c r="D196" s="94"/>
    </row>
    <row r="197" spans="4:4" x14ac:dyDescent="0.2">
      <c r="D197" s="94"/>
    </row>
    <row r="198" spans="4:4" x14ac:dyDescent="0.2">
      <c r="D198" s="94"/>
    </row>
    <row r="199" spans="4:4" x14ac:dyDescent="0.2">
      <c r="D199" s="94"/>
    </row>
    <row r="200" spans="4:4" x14ac:dyDescent="0.2">
      <c r="D200" s="94"/>
    </row>
    <row r="201" spans="4:4" x14ac:dyDescent="0.2">
      <c r="D201" s="94"/>
    </row>
    <row r="202" spans="4:4" x14ac:dyDescent="0.2">
      <c r="D202" s="94"/>
    </row>
    <row r="203" spans="4:4" x14ac:dyDescent="0.2">
      <c r="D203" s="94"/>
    </row>
    <row r="204" spans="4:4" x14ac:dyDescent="0.2">
      <c r="D204" s="94"/>
    </row>
    <row r="205" spans="4:4" x14ac:dyDescent="0.2">
      <c r="D205" s="94"/>
    </row>
    <row r="206" spans="4:4" x14ac:dyDescent="0.2">
      <c r="D206" s="94"/>
    </row>
    <row r="207" spans="4:4" x14ac:dyDescent="0.2">
      <c r="D207" s="94"/>
    </row>
    <row r="208" spans="4:4" x14ac:dyDescent="0.2">
      <c r="D208" s="94"/>
    </row>
    <row r="209" spans="4:4" x14ac:dyDescent="0.2">
      <c r="D209" s="94"/>
    </row>
    <row r="210" spans="4:4" x14ac:dyDescent="0.2">
      <c r="D210" s="94"/>
    </row>
    <row r="211" spans="4:4" x14ac:dyDescent="0.2">
      <c r="D211" s="94"/>
    </row>
    <row r="212" spans="4:4" x14ac:dyDescent="0.2">
      <c r="D212" s="94"/>
    </row>
    <row r="213" spans="4:4" x14ac:dyDescent="0.2">
      <c r="D213" s="94"/>
    </row>
    <row r="214" spans="4:4" x14ac:dyDescent="0.2">
      <c r="D214" s="94"/>
    </row>
    <row r="215" spans="4:4" x14ac:dyDescent="0.2">
      <c r="D215" s="94"/>
    </row>
    <row r="216" spans="4:4" x14ac:dyDescent="0.2">
      <c r="D216" s="94"/>
    </row>
    <row r="217" spans="4:4" x14ac:dyDescent="0.2">
      <c r="D217" s="94"/>
    </row>
    <row r="218" spans="4:4" x14ac:dyDescent="0.2">
      <c r="D218" s="94"/>
    </row>
    <row r="219" spans="4:4" x14ac:dyDescent="0.2">
      <c r="D219" s="94"/>
    </row>
    <row r="220" spans="4:4" x14ac:dyDescent="0.2">
      <c r="D220" s="94"/>
    </row>
    <row r="221" spans="4:4" x14ac:dyDescent="0.2">
      <c r="D221" s="94"/>
    </row>
    <row r="222" spans="4:4" x14ac:dyDescent="0.2">
      <c r="D222" s="94"/>
    </row>
    <row r="223" spans="4:4" x14ac:dyDescent="0.2">
      <c r="D223" s="94"/>
    </row>
    <row r="224" spans="4:4" x14ac:dyDescent="0.2">
      <c r="D224" s="94"/>
    </row>
    <row r="225" spans="4:4" x14ac:dyDescent="0.2">
      <c r="D225" s="94"/>
    </row>
    <row r="226" spans="4:4" x14ac:dyDescent="0.2">
      <c r="D226" s="94"/>
    </row>
    <row r="227" spans="4:4" x14ac:dyDescent="0.2">
      <c r="D227" s="94"/>
    </row>
    <row r="228" spans="4:4" x14ac:dyDescent="0.2">
      <c r="D228" s="94"/>
    </row>
    <row r="229" spans="4:4" x14ac:dyDescent="0.2">
      <c r="D229" s="94"/>
    </row>
    <row r="230" spans="4:4" x14ac:dyDescent="0.2">
      <c r="D230" s="94"/>
    </row>
    <row r="231" spans="4:4" x14ac:dyDescent="0.2">
      <c r="D231" s="94"/>
    </row>
    <row r="232" spans="4:4" x14ac:dyDescent="0.2">
      <c r="D232" s="94"/>
    </row>
    <row r="233" spans="4:4" x14ac:dyDescent="0.2">
      <c r="D233" s="94"/>
    </row>
    <row r="234" spans="4:4" x14ac:dyDescent="0.2">
      <c r="D234" s="94"/>
    </row>
    <row r="235" spans="4:4" x14ac:dyDescent="0.2">
      <c r="D235" s="94"/>
    </row>
    <row r="236" spans="4:4" x14ac:dyDescent="0.2">
      <c r="D236" s="94"/>
    </row>
    <row r="237" spans="4:4" x14ac:dyDescent="0.2">
      <c r="D237" s="94"/>
    </row>
    <row r="238" spans="4:4" x14ac:dyDescent="0.2">
      <c r="D238" s="94"/>
    </row>
    <row r="239" spans="4:4" x14ac:dyDescent="0.2">
      <c r="D239" s="94"/>
    </row>
    <row r="240" spans="4:4" x14ac:dyDescent="0.2">
      <c r="D240" s="94"/>
    </row>
    <row r="241" spans="4:4" x14ac:dyDescent="0.2">
      <c r="D241" s="94"/>
    </row>
    <row r="242" spans="4:4" x14ac:dyDescent="0.2">
      <c r="D242" s="94"/>
    </row>
    <row r="243" spans="4:4" x14ac:dyDescent="0.2">
      <c r="D243" s="94"/>
    </row>
    <row r="244" spans="4:4" x14ac:dyDescent="0.2">
      <c r="D244" s="94"/>
    </row>
    <row r="245" spans="4:4" x14ac:dyDescent="0.2">
      <c r="D245" s="94"/>
    </row>
    <row r="246" spans="4:4" x14ac:dyDescent="0.2">
      <c r="D246" s="94"/>
    </row>
    <row r="247" spans="4:4" x14ac:dyDescent="0.2">
      <c r="D247" s="94"/>
    </row>
    <row r="248" spans="4:4" x14ac:dyDescent="0.2">
      <c r="D248" s="94"/>
    </row>
    <row r="249" spans="4:4" x14ac:dyDescent="0.2">
      <c r="D249" s="94"/>
    </row>
    <row r="250" spans="4:4" x14ac:dyDescent="0.2">
      <c r="D250" s="94"/>
    </row>
    <row r="251" spans="4:4" x14ac:dyDescent="0.2">
      <c r="D251" s="94"/>
    </row>
    <row r="252" spans="4:4" x14ac:dyDescent="0.2">
      <c r="D252" s="94"/>
    </row>
    <row r="253" spans="4:4" x14ac:dyDescent="0.2">
      <c r="D253" s="94"/>
    </row>
    <row r="254" spans="4:4" x14ac:dyDescent="0.2">
      <c r="D254" s="94"/>
    </row>
    <row r="255" spans="4:4" x14ac:dyDescent="0.2">
      <c r="D255" s="94"/>
    </row>
    <row r="256" spans="4:4" x14ac:dyDescent="0.2">
      <c r="D256" s="94"/>
    </row>
    <row r="257" spans="4:4" x14ac:dyDescent="0.2">
      <c r="D257" s="94"/>
    </row>
    <row r="258" spans="4:4" x14ac:dyDescent="0.2">
      <c r="D258" s="94"/>
    </row>
    <row r="259" spans="4:4" x14ac:dyDescent="0.2">
      <c r="D259" s="94"/>
    </row>
    <row r="260" spans="4:4" x14ac:dyDescent="0.2">
      <c r="D260" s="94"/>
    </row>
    <row r="261" spans="4:4" x14ac:dyDescent="0.2">
      <c r="D261" s="94"/>
    </row>
    <row r="262" spans="4:4" x14ac:dyDescent="0.2">
      <c r="D262" s="94"/>
    </row>
    <row r="263" spans="4:4" x14ac:dyDescent="0.2">
      <c r="D263" s="94"/>
    </row>
    <row r="264" spans="4:4" x14ac:dyDescent="0.2">
      <c r="D264" s="94"/>
    </row>
    <row r="265" spans="4:4" x14ac:dyDescent="0.2">
      <c r="D265" s="94"/>
    </row>
    <row r="266" spans="4:4" x14ac:dyDescent="0.2">
      <c r="D266" s="94"/>
    </row>
    <row r="267" spans="4:4" x14ac:dyDescent="0.2">
      <c r="D267" s="94"/>
    </row>
    <row r="268" spans="4:4" x14ac:dyDescent="0.2">
      <c r="D268" s="94"/>
    </row>
    <row r="269" spans="4:4" x14ac:dyDescent="0.2">
      <c r="D269" s="94"/>
    </row>
    <row r="270" spans="4:4" x14ac:dyDescent="0.2">
      <c r="D270" s="94"/>
    </row>
    <row r="271" spans="4:4" x14ac:dyDescent="0.2">
      <c r="D271" s="94"/>
    </row>
    <row r="272" spans="4:4" x14ac:dyDescent="0.2">
      <c r="D272" s="94"/>
    </row>
    <row r="273" spans="4:4" x14ac:dyDescent="0.2">
      <c r="D273" s="94"/>
    </row>
    <row r="274" spans="4:4" x14ac:dyDescent="0.2">
      <c r="D274" s="94"/>
    </row>
    <row r="275" spans="4:4" x14ac:dyDescent="0.2">
      <c r="D275" s="94"/>
    </row>
    <row r="276" spans="4:4" x14ac:dyDescent="0.2">
      <c r="D276" s="94"/>
    </row>
    <row r="277" spans="4:4" x14ac:dyDescent="0.2">
      <c r="D277" s="94"/>
    </row>
    <row r="278" spans="4:4" x14ac:dyDescent="0.2">
      <c r="D278" s="94"/>
    </row>
    <row r="279" spans="4:4" x14ac:dyDescent="0.2">
      <c r="D279" s="94"/>
    </row>
    <row r="280" spans="4:4" x14ac:dyDescent="0.2">
      <c r="D280" s="94"/>
    </row>
    <row r="281" spans="4:4" x14ac:dyDescent="0.2">
      <c r="D281" s="94"/>
    </row>
    <row r="282" spans="4:4" x14ac:dyDescent="0.2">
      <c r="D282" s="94"/>
    </row>
    <row r="283" spans="4:4" x14ac:dyDescent="0.2">
      <c r="D283" s="94"/>
    </row>
    <row r="284" spans="4:4" x14ac:dyDescent="0.2">
      <c r="D284" s="94"/>
    </row>
    <row r="285" spans="4:4" x14ac:dyDescent="0.2">
      <c r="D285" s="94"/>
    </row>
    <row r="286" spans="4:4" x14ac:dyDescent="0.2">
      <c r="D286" s="94"/>
    </row>
    <row r="287" spans="4:4" x14ac:dyDescent="0.2">
      <c r="D287" s="94"/>
    </row>
    <row r="288" spans="4:4" x14ac:dyDescent="0.2">
      <c r="D288" s="94"/>
    </row>
    <row r="289" spans="4:4" x14ac:dyDescent="0.2">
      <c r="D289" s="94"/>
    </row>
    <row r="290" spans="4:4" x14ac:dyDescent="0.2">
      <c r="D290" s="94"/>
    </row>
    <row r="291" spans="4:4" x14ac:dyDescent="0.2">
      <c r="D291" s="94"/>
    </row>
    <row r="292" spans="4:4" x14ac:dyDescent="0.2">
      <c r="D292" s="94"/>
    </row>
    <row r="293" spans="4:4" x14ac:dyDescent="0.2">
      <c r="D293" s="94"/>
    </row>
    <row r="294" spans="4:4" x14ac:dyDescent="0.2">
      <c r="D294" s="94"/>
    </row>
    <row r="295" spans="4:4" x14ac:dyDescent="0.2">
      <c r="D295" s="94"/>
    </row>
    <row r="296" spans="4:4" x14ac:dyDescent="0.2">
      <c r="D296" s="94"/>
    </row>
    <row r="297" spans="4:4" x14ac:dyDescent="0.2">
      <c r="D297" s="94"/>
    </row>
    <row r="298" spans="4:4" x14ac:dyDescent="0.2">
      <c r="D298" s="94"/>
    </row>
    <row r="299" spans="4:4" x14ac:dyDescent="0.2">
      <c r="D299" s="94"/>
    </row>
    <row r="300" spans="4:4" x14ac:dyDescent="0.2">
      <c r="D300" s="94"/>
    </row>
    <row r="301" spans="4:4" x14ac:dyDescent="0.2">
      <c r="D301" s="94"/>
    </row>
    <row r="302" spans="4:4" x14ac:dyDescent="0.2">
      <c r="D302" s="94"/>
    </row>
    <row r="303" spans="4:4" x14ac:dyDescent="0.2">
      <c r="D303" s="94"/>
    </row>
    <row r="304" spans="4:4" x14ac:dyDescent="0.2">
      <c r="D304" s="94"/>
    </row>
    <row r="305" spans="4:4" x14ac:dyDescent="0.2">
      <c r="D305" s="94"/>
    </row>
    <row r="306" spans="4:4" x14ac:dyDescent="0.2">
      <c r="D306" s="94"/>
    </row>
    <row r="307" spans="4:4" x14ac:dyDescent="0.2">
      <c r="D307" s="94"/>
    </row>
    <row r="308" spans="4:4" x14ac:dyDescent="0.2">
      <c r="D308" s="94"/>
    </row>
    <row r="309" spans="4:4" x14ac:dyDescent="0.2">
      <c r="D309" s="94"/>
    </row>
    <row r="310" spans="4:4" x14ac:dyDescent="0.2">
      <c r="D310" s="94"/>
    </row>
    <row r="311" spans="4:4" x14ac:dyDescent="0.2">
      <c r="D311" s="94"/>
    </row>
    <row r="312" spans="4:4" x14ac:dyDescent="0.2">
      <c r="D312" s="94"/>
    </row>
    <row r="313" spans="4:4" x14ac:dyDescent="0.2">
      <c r="D313" s="94"/>
    </row>
    <row r="314" spans="4:4" x14ac:dyDescent="0.2">
      <c r="D314" s="94"/>
    </row>
    <row r="315" spans="4:4" x14ac:dyDescent="0.2">
      <c r="D315" s="94"/>
    </row>
    <row r="316" spans="4:4" x14ac:dyDescent="0.2">
      <c r="D316" s="94"/>
    </row>
    <row r="317" spans="4:4" x14ac:dyDescent="0.2">
      <c r="D317" s="94"/>
    </row>
    <row r="318" spans="4:4" x14ac:dyDescent="0.2">
      <c r="D318" s="94"/>
    </row>
    <row r="319" spans="4:4" x14ac:dyDescent="0.2">
      <c r="D319" s="94"/>
    </row>
    <row r="320" spans="4:4" x14ac:dyDescent="0.2">
      <c r="D320" s="94"/>
    </row>
    <row r="321" spans="4:4" x14ac:dyDescent="0.2">
      <c r="D321" s="94"/>
    </row>
    <row r="322" spans="4:4" x14ac:dyDescent="0.2">
      <c r="D322" s="94"/>
    </row>
    <row r="323" spans="4:4" x14ac:dyDescent="0.2">
      <c r="D323" s="94"/>
    </row>
    <row r="324" spans="4:4" x14ac:dyDescent="0.2">
      <c r="D324" s="94"/>
    </row>
    <row r="325" spans="4:4" x14ac:dyDescent="0.2">
      <c r="D325" s="94"/>
    </row>
    <row r="326" spans="4:4" x14ac:dyDescent="0.2">
      <c r="D326" s="94"/>
    </row>
    <row r="327" spans="4:4" x14ac:dyDescent="0.2">
      <c r="D327" s="94"/>
    </row>
    <row r="328" spans="4:4" x14ac:dyDescent="0.2">
      <c r="D328" s="94"/>
    </row>
    <row r="329" spans="4:4" x14ac:dyDescent="0.2">
      <c r="D329" s="94"/>
    </row>
    <row r="330" spans="4:4" x14ac:dyDescent="0.2">
      <c r="D330" s="94"/>
    </row>
    <row r="331" spans="4:4" x14ac:dyDescent="0.2">
      <c r="D331" s="94"/>
    </row>
    <row r="332" spans="4:4" x14ac:dyDescent="0.2">
      <c r="D332" s="94"/>
    </row>
    <row r="333" spans="4:4" x14ac:dyDescent="0.2">
      <c r="D333" s="94"/>
    </row>
    <row r="334" spans="4:4" x14ac:dyDescent="0.2">
      <c r="D334" s="94"/>
    </row>
    <row r="335" spans="4:4" x14ac:dyDescent="0.2">
      <c r="D335" s="94"/>
    </row>
    <row r="336" spans="4:4" x14ac:dyDescent="0.2">
      <c r="D336" s="94"/>
    </row>
    <row r="337" spans="4:4" x14ac:dyDescent="0.2">
      <c r="D337" s="94"/>
    </row>
    <row r="338" spans="4:4" x14ac:dyDescent="0.2">
      <c r="D338" s="94"/>
    </row>
    <row r="339" spans="4:4" x14ac:dyDescent="0.2">
      <c r="D339" s="94"/>
    </row>
    <row r="340" spans="4:4" x14ac:dyDescent="0.2">
      <c r="D340" s="94"/>
    </row>
    <row r="341" spans="4:4" x14ac:dyDescent="0.2">
      <c r="D341" s="94"/>
    </row>
    <row r="342" spans="4:4" x14ac:dyDescent="0.2">
      <c r="D342" s="94"/>
    </row>
    <row r="343" spans="4:4" x14ac:dyDescent="0.2">
      <c r="D343" s="94"/>
    </row>
    <row r="344" spans="4:4" x14ac:dyDescent="0.2">
      <c r="D344" s="94"/>
    </row>
    <row r="345" spans="4:4" x14ac:dyDescent="0.2">
      <c r="D345" s="94"/>
    </row>
    <row r="346" spans="4:4" x14ac:dyDescent="0.2">
      <c r="D346" s="94"/>
    </row>
    <row r="347" spans="4:4" x14ac:dyDescent="0.2">
      <c r="D347" s="94"/>
    </row>
    <row r="348" spans="4:4" x14ac:dyDescent="0.2">
      <c r="D348" s="94"/>
    </row>
    <row r="349" spans="4:4" x14ac:dyDescent="0.2">
      <c r="D349" s="94"/>
    </row>
    <row r="350" spans="4:4" x14ac:dyDescent="0.2">
      <c r="D350" s="94"/>
    </row>
    <row r="351" spans="4:4" x14ac:dyDescent="0.2">
      <c r="D351" s="94"/>
    </row>
    <row r="352" spans="4:4" x14ac:dyDescent="0.2">
      <c r="D352" s="94"/>
    </row>
    <row r="353" spans="4:4" x14ac:dyDescent="0.2">
      <c r="D353" s="94"/>
    </row>
    <row r="354" spans="4:4" x14ac:dyDescent="0.2">
      <c r="D354" s="94"/>
    </row>
    <row r="355" spans="4:4" x14ac:dyDescent="0.2">
      <c r="D355" s="94"/>
    </row>
    <row r="356" spans="4:4" x14ac:dyDescent="0.2">
      <c r="D356" s="94"/>
    </row>
    <row r="357" spans="4:4" x14ac:dyDescent="0.2">
      <c r="D357" s="94"/>
    </row>
    <row r="358" spans="4:4" x14ac:dyDescent="0.2">
      <c r="D358" s="94"/>
    </row>
    <row r="359" spans="4:4" x14ac:dyDescent="0.2">
      <c r="D359" s="94"/>
    </row>
    <row r="360" spans="4:4" x14ac:dyDescent="0.2">
      <c r="D360" s="94"/>
    </row>
    <row r="361" spans="4:4" x14ac:dyDescent="0.2">
      <c r="D361" s="94"/>
    </row>
    <row r="362" spans="4:4" x14ac:dyDescent="0.2">
      <c r="D362" s="94"/>
    </row>
    <row r="363" spans="4:4" x14ac:dyDescent="0.2">
      <c r="D363" s="94"/>
    </row>
    <row r="364" spans="4:4" x14ac:dyDescent="0.2">
      <c r="D364" s="94"/>
    </row>
    <row r="365" spans="4:4" x14ac:dyDescent="0.2">
      <c r="D365" s="94"/>
    </row>
    <row r="366" spans="4:4" x14ac:dyDescent="0.2">
      <c r="D366" s="94"/>
    </row>
    <row r="367" spans="4:4" x14ac:dyDescent="0.2">
      <c r="D367" s="94"/>
    </row>
    <row r="368" spans="4:4" x14ac:dyDescent="0.2">
      <c r="D368" s="94"/>
    </row>
    <row r="369" spans="4:4" x14ac:dyDescent="0.2">
      <c r="D369" s="94"/>
    </row>
    <row r="370" spans="4:4" x14ac:dyDescent="0.2">
      <c r="D370" s="94"/>
    </row>
    <row r="371" spans="4:4" x14ac:dyDescent="0.2">
      <c r="D371" s="94"/>
    </row>
    <row r="372" spans="4:4" x14ac:dyDescent="0.2">
      <c r="D372" s="94"/>
    </row>
    <row r="373" spans="4:4" x14ac:dyDescent="0.2">
      <c r="D373" s="94"/>
    </row>
    <row r="374" spans="4:4" x14ac:dyDescent="0.2">
      <c r="D374" s="94"/>
    </row>
    <row r="375" spans="4:4" x14ac:dyDescent="0.2">
      <c r="D375" s="94"/>
    </row>
    <row r="376" spans="4:4" x14ac:dyDescent="0.2">
      <c r="D376" s="94"/>
    </row>
    <row r="377" spans="4:4" x14ac:dyDescent="0.2">
      <c r="D377" s="94"/>
    </row>
    <row r="378" spans="4:4" x14ac:dyDescent="0.2">
      <c r="D378" s="94"/>
    </row>
    <row r="379" spans="4:4" x14ac:dyDescent="0.2">
      <c r="D379" s="94"/>
    </row>
    <row r="380" spans="4:4" x14ac:dyDescent="0.2">
      <c r="D380" s="94"/>
    </row>
    <row r="381" spans="4:4" x14ac:dyDescent="0.2">
      <c r="D381" s="94"/>
    </row>
    <row r="382" spans="4:4" x14ac:dyDescent="0.2">
      <c r="D382" s="94"/>
    </row>
    <row r="383" spans="4:4" x14ac:dyDescent="0.2">
      <c r="D383" s="94"/>
    </row>
    <row r="384" spans="4:4" x14ac:dyDescent="0.2">
      <c r="D384" s="94"/>
    </row>
    <row r="385" spans="4:4" x14ac:dyDescent="0.2">
      <c r="D385" s="94"/>
    </row>
    <row r="386" spans="4:4" x14ac:dyDescent="0.2">
      <c r="D386" s="94"/>
    </row>
    <row r="387" spans="4:4" x14ac:dyDescent="0.2">
      <c r="D387" s="94"/>
    </row>
    <row r="388" spans="4:4" x14ac:dyDescent="0.2">
      <c r="D388" s="94"/>
    </row>
    <row r="389" spans="4:4" x14ac:dyDescent="0.2">
      <c r="D389" s="94"/>
    </row>
    <row r="390" spans="4:4" x14ac:dyDescent="0.2">
      <c r="D390" s="94"/>
    </row>
    <row r="391" spans="4:4" x14ac:dyDescent="0.2">
      <c r="D391" s="94"/>
    </row>
    <row r="392" spans="4:4" x14ac:dyDescent="0.2">
      <c r="D392" s="94"/>
    </row>
    <row r="393" spans="4:4" x14ac:dyDescent="0.2">
      <c r="D393" s="94"/>
    </row>
    <row r="394" spans="4:4" x14ac:dyDescent="0.2">
      <c r="D394" s="94"/>
    </row>
    <row r="395" spans="4:4" x14ac:dyDescent="0.2">
      <c r="D395" s="94"/>
    </row>
    <row r="396" spans="4:4" x14ac:dyDescent="0.2">
      <c r="D396" s="94"/>
    </row>
    <row r="397" spans="4:4" x14ac:dyDescent="0.2">
      <c r="D397" s="94"/>
    </row>
    <row r="398" spans="4:4" x14ac:dyDescent="0.2">
      <c r="D398" s="94"/>
    </row>
    <row r="399" spans="4:4" x14ac:dyDescent="0.2">
      <c r="D399" s="94"/>
    </row>
    <row r="400" spans="4:4" x14ac:dyDescent="0.2">
      <c r="D400" s="94"/>
    </row>
    <row r="401" spans="4:4" x14ac:dyDescent="0.2">
      <c r="D401" s="94"/>
    </row>
    <row r="402" spans="4:4" x14ac:dyDescent="0.2">
      <c r="D402" s="94"/>
    </row>
    <row r="403" spans="4:4" x14ac:dyDescent="0.2">
      <c r="D403" s="94"/>
    </row>
    <row r="404" spans="4:4" x14ac:dyDescent="0.2">
      <c r="D404" s="94"/>
    </row>
    <row r="405" spans="4:4" x14ac:dyDescent="0.2">
      <c r="D405" s="94"/>
    </row>
    <row r="406" spans="4:4" x14ac:dyDescent="0.2">
      <c r="D406" s="94"/>
    </row>
    <row r="407" spans="4:4" x14ac:dyDescent="0.2">
      <c r="D407" s="94"/>
    </row>
    <row r="408" spans="4:4" x14ac:dyDescent="0.2">
      <c r="D408" s="94"/>
    </row>
    <row r="409" spans="4:4" x14ac:dyDescent="0.2">
      <c r="D409" s="94"/>
    </row>
    <row r="410" spans="4:4" x14ac:dyDescent="0.2">
      <c r="D410" s="94"/>
    </row>
    <row r="411" spans="4:4" x14ac:dyDescent="0.2">
      <c r="D411" s="94"/>
    </row>
    <row r="412" spans="4:4" x14ac:dyDescent="0.2">
      <c r="D412" s="94"/>
    </row>
    <row r="413" spans="4:4" x14ac:dyDescent="0.2">
      <c r="D413" s="94"/>
    </row>
    <row r="414" spans="4:4" x14ac:dyDescent="0.2">
      <c r="D414" s="94"/>
    </row>
    <row r="415" spans="4:4" x14ac:dyDescent="0.2">
      <c r="D415" s="94"/>
    </row>
    <row r="416" spans="4:4" x14ac:dyDescent="0.2">
      <c r="D416" s="94"/>
    </row>
    <row r="417" spans="4:4" x14ac:dyDescent="0.2">
      <c r="D417" s="94"/>
    </row>
    <row r="418" spans="4:4" x14ac:dyDescent="0.2">
      <c r="D418" s="94"/>
    </row>
    <row r="419" spans="4:4" x14ac:dyDescent="0.2">
      <c r="D419" s="94"/>
    </row>
    <row r="420" spans="4:4" x14ac:dyDescent="0.2">
      <c r="D420" s="94"/>
    </row>
    <row r="421" spans="4:4" x14ac:dyDescent="0.2">
      <c r="D421" s="94"/>
    </row>
    <row r="422" spans="4:4" x14ac:dyDescent="0.2">
      <c r="D422" s="94"/>
    </row>
    <row r="423" spans="4:4" x14ac:dyDescent="0.2">
      <c r="D423" s="94"/>
    </row>
    <row r="424" spans="4:4" x14ac:dyDescent="0.2">
      <c r="D424" s="94"/>
    </row>
    <row r="425" spans="4:4" x14ac:dyDescent="0.2">
      <c r="D425" s="94"/>
    </row>
    <row r="426" spans="4:4" x14ac:dyDescent="0.2">
      <c r="D426" s="94"/>
    </row>
    <row r="427" spans="4:4" x14ac:dyDescent="0.2">
      <c r="D427" s="94"/>
    </row>
    <row r="428" spans="4:4" x14ac:dyDescent="0.2">
      <c r="D428" s="94"/>
    </row>
    <row r="429" spans="4:4" x14ac:dyDescent="0.2">
      <c r="D429" s="94"/>
    </row>
    <row r="430" spans="4:4" x14ac:dyDescent="0.2">
      <c r="D430" s="94"/>
    </row>
    <row r="431" spans="4:4" x14ac:dyDescent="0.2">
      <c r="D431" s="94"/>
    </row>
    <row r="432" spans="4:4" x14ac:dyDescent="0.2">
      <c r="D432" s="94"/>
    </row>
    <row r="433" spans="4:4" x14ac:dyDescent="0.2">
      <c r="D433" s="94"/>
    </row>
    <row r="434" spans="4:4" x14ac:dyDescent="0.2">
      <c r="D434" s="94"/>
    </row>
    <row r="435" spans="4:4" x14ac:dyDescent="0.2">
      <c r="D435" s="94"/>
    </row>
    <row r="436" spans="4:4" x14ac:dyDescent="0.2">
      <c r="D436" s="94"/>
    </row>
    <row r="437" spans="4:4" x14ac:dyDescent="0.2">
      <c r="D437" s="94"/>
    </row>
    <row r="438" spans="4:4" x14ac:dyDescent="0.2">
      <c r="D438" s="94"/>
    </row>
    <row r="439" spans="4:4" x14ac:dyDescent="0.2">
      <c r="D439" s="94"/>
    </row>
    <row r="440" spans="4:4" x14ac:dyDescent="0.2">
      <c r="D440" s="94"/>
    </row>
    <row r="441" spans="4:4" x14ac:dyDescent="0.2">
      <c r="D441" s="94"/>
    </row>
    <row r="442" spans="4:4" x14ac:dyDescent="0.2">
      <c r="D442" s="94"/>
    </row>
    <row r="443" spans="4:4" x14ac:dyDescent="0.2">
      <c r="D443" s="94"/>
    </row>
    <row r="444" spans="4:4" x14ac:dyDescent="0.2">
      <c r="D444" s="94"/>
    </row>
    <row r="445" spans="4:4" x14ac:dyDescent="0.2">
      <c r="D445" s="94"/>
    </row>
    <row r="446" spans="4:4" x14ac:dyDescent="0.2">
      <c r="D446" s="94"/>
    </row>
    <row r="447" spans="4:4" x14ac:dyDescent="0.2">
      <c r="D447" s="94"/>
    </row>
    <row r="448" spans="4:4" x14ac:dyDescent="0.2">
      <c r="D448" s="94"/>
    </row>
    <row r="449" spans="4:4" x14ac:dyDescent="0.2">
      <c r="D449" s="94"/>
    </row>
    <row r="450" spans="4:4" x14ac:dyDescent="0.2">
      <c r="D450" s="94"/>
    </row>
    <row r="451" spans="4:4" x14ac:dyDescent="0.2">
      <c r="D451" s="94"/>
    </row>
    <row r="452" spans="4:4" x14ac:dyDescent="0.2">
      <c r="D452" s="94"/>
    </row>
    <row r="453" spans="4:4" x14ac:dyDescent="0.2">
      <c r="D453" s="94"/>
    </row>
    <row r="454" spans="4:4" x14ac:dyDescent="0.2">
      <c r="D454" s="94"/>
    </row>
    <row r="455" spans="4:4" x14ac:dyDescent="0.2">
      <c r="D455" s="94"/>
    </row>
    <row r="456" spans="4:4" x14ac:dyDescent="0.2">
      <c r="D456" s="94"/>
    </row>
    <row r="457" spans="4:4" x14ac:dyDescent="0.2">
      <c r="D457" s="94"/>
    </row>
    <row r="458" spans="4:4" x14ac:dyDescent="0.2">
      <c r="D458" s="94"/>
    </row>
    <row r="459" spans="4:4" x14ac:dyDescent="0.2">
      <c r="D459" s="94"/>
    </row>
    <row r="460" spans="4:4" x14ac:dyDescent="0.2">
      <c r="D460" s="94"/>
    </row>
    <row r="461" spans="4:4" x14ac:dyDescent="0.2">
      <c r="D461" s="94"/>
    </row>
    <row r="462" spans="4:4" x14ac:dyDescent="0.2">
      <c r="D462" s="94"/>
    </row>
    <row r="463" spans="4:4" x14ac:dyDescent="0.2">
      <c r="D463" s="94"/>
    </row>
    <row r="464" spans="4:4" x14ac:dyDescent="0.2">
      <c r="D464" s="94"/>
    </row>
    <row r="465" spans="4:4" x14ac:dyDescent="0.2">
      <c r="D465" s="94"/>
    </row>
    <row r="466" spans="4:4" x14ac:dyDescent="0.2">
      <c r="D466" s="94"/>
    </row>
    <row r="467" spans="4:4" x14ac:dyDescent="0.2">
      <c r="D467" s="94"/>
    </row>
    <row r="468" spans="4:4" x14ac:dyDescent="0.2">
      <c r="D468" s="94"/>
    </row>
    <row r="469" spans="4:4" x14ac:dyDescent="0.2">
      <c r="D469" s="94"/>
    </row>
    <row r="470" spans="4:4" x14ac:dyDescent="0.2">
      <c r="D470" s="94"/>
    </row>
    <row r="471" spans="4:4" x14ac:dyDescent="0.2">
      <c r="D471" s="94"/>
    </row>
    <row r="472" spans="4:4" x14ac:dyDescent="0.2">
      <c r="D472" s="94"/>
    </row>
    <row r="473" spans="4:4" x14ac:dyDescent="0.2">
      <c r="D473" s="94"/>
    </row>
    <row r="474" spans="4:4" x14ac:dyDescent="0.2">
      <c r="D474" s="94"/>
    </row>
    <row r="475" spans="4:4" x14ac:dyDescent="0.2">
      <c r="D475" s="94"/>
    </row>
    <row r="476" spans="4:4" x14ac:dyDescent="0.2">
      <c r="D476" s="94"/>
    </row>
    <row r="477" spans="4:4" x14ac:dyDescent="0.2">
      <c r="D477" s="94"/>
    </row>
    <row r="478" spans="4:4" x14ac:dyDescent="0.2">
      <c r="D478" s="94"/>
    </row>
    <row r="479" spans="4:4" x14ac:dyDescent="0.2">
      <c r="D479" s="94"/>
    </row>
    <row r="480" spans="4:4" x14ac:dyDescent="0.2">
      <c r="D480" s="94"/>
    </row>
    <row r="481" spans="4:4" x14ac:dyDescent="0.2">
      <c r="D481" s="94"/>
    </row>
    <row r="482" spans="4:4" x14ac:dyDescent="0.2">
      <c r="D482" s="94"/>
    </row>
    <row r="483" spans="4:4" x14ac:dyDescent="0.2">
      <c r="D483" s="94"/>
    </row>
    <row r="484" spans="4:4" x14ac:dyDescent="0.2">
      <c r="D484" s="94"/>
    </row>
    <row r="485" spans="4:4" x14ac:dyDescent="0.2">
      <c r="D485" s="94"/>
    </row>
    <row r="486" spans="4:4" x14ac:dyDescent="0.2">
      <c r="D486" s="94"/>
    </row>
    <row r="487" spans="4:4" x14ac:dyDescent="0.2">
      <c r="D487" s="94"/>
    </row>
    <row r="488" spans="4:4" x14ac:dyDescent="0.2">
      <c r="D488" s="94"/>
    </row>
    <row r="489" spans="4:4" x14ac:dyDescent="0.2">
      <c r="D489" s="94"/>
    </row>
    <row r="490" spans="4:4" x14ac:dyDescent="0.2">
      <c r="D490" s="94"/>
    </row>
    <row r="491" spans="4:4" x14ac:dyDescent="0.2">
      <c r="D491" s="94"/>
    </row>
    <row r="492" spans="4:4" x14ac:dyDescent="0.2">
      <c r="D492" s="94"/>
    </row>
    <row r="493" spans="4:4" x14ac:dyDescent="0.2">
      <c r="D493" s="94"/>
    </row>
    <row r="494" spans="4:4" x14ac:dyDescent="0.2">
      <c r="D494" s="94"/>
    </row>
    <row r="495" spans="4:4" x14ac:dyDescent="0.2">
      <c r="D495" s="94"/>
    </row>
    <row r="496" spans="4:4" x14ac:dyDescent="0.2">
      <c r="D496" s="94"/>
    </row>
    <row r="497" spans="4:4" x14ac:dyDescent="0.2">
      <c r="D497" s="94"/>
    </row>
    <row r="498" spans="4:4" x14ac:dyDescent="0.2">
      <c r="D498" s="94"/>
    </row>
    <row r="499" spans="4:4" x14ac:dyDescent="0.2">
      <c r="D499" s="94"/>
    </row>
    <row r="500" spans="4:4" x14ac:dyDescent="0.2">
      <c r="D500" s="94"/>
    </row>
    <row r="501" spans="4:4" x14ac:dyDescent="0.2">
      <c r="D501" s="94"/>
    </row>
    <row r="502" spans="4:4" x14ac:dyDescent="0.2">
      <c r="D502" s="94"/>
    </row>
    <row r="503" spans="4:4" x14ac:dyDescent="0.2">
      <c r="D503" s="94"/>
    </row>
    <row r="504" spans="4:4" x14ac:dyDescent="0.2">
      <c r="D504" s="94"/>
    </row>
    <row r="505" spans="4:4" x14ac:dyDescent="0.2">
      <c r="D505" s="94"/>
    </row>
    <row r="506" spans="4:4" x14ac:dyDescent="0.2">
      <c r="D506" s="94"/>
    </row>
    <row r="507" spans="4:4" x14ac:dyDescent="0.2">
      <c r="D507" s="94"/>
    </row>
    <row r="508" spans="4:4" x14ac:dyDescent="0.2">
      <c r="D508" s="94"/>
    </row>
    <row r="509" spans="4:4" x14ac:dyDescent="0.2">
      <c r="D509" s="94"/>
    </row>
    <row r="510" spans="4:4" x14ac:dyDescent="0.2">
      <c r="D510" s="94"/>
    </row>
    <row r="511" spans="4:4" x14ac:dyDescent="0.2">
      <c r="D511" s="94"/>
    </row>
    <row r="512" spans="4:4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  <row r="4815" spans="4:4" x14ac:dyDescent="0.2">
      <c r="D4815" s="94"/>
    </row>
    <row r="4816" spans="4:4" x14ac:dyDescent="0.2">
      <c r="D4816" s="94"/>
    </row>
    <row r="4817" spans="4:4" x14ac:dyDescent="0.2">
      <c r="D4817" s="94"/>
    </row>
    <row r="4818" spans="4:4" x14ac:dyDescent="0.2">
      <c r="D4818" s="94"/>
    </row>
    <row r="4819" spans="4:4" x14ac:dyDescent="0.2">
      <c r="D4819" s="94"/>
    </row>
    <row r="4820" spans="4:4" x14ac:dyDescent="0.2">
      <c r="D4820" s="94"/>
    </row>
    <row r="4821" spans="4:4" x14ac:dyDescent="0.2">
      <c r="D4821" s="94"/>
    </row>
    <row r="4822" spans="4:4" x14ac:dyDescent="0.2">
      <c r="D4822" s="94"/>
    </row>
    <row r="4823" spans="4:4" x14ac:dyDescent="0.2">
      <c r="D4823" s="94"/>
    </row>
    <row r="4824" spans="4:4" x14ac:dyDescent="0.2">
      <c r="D4824" s="94"/>
    </row>
    <row r="4825" spans="4:4" x14ac:dyDescent="0.2">
      <c r="D4825" s="94"/>
    </row>
    <row r="4826" spans="4:4" x14ac:dyDescent="0.2">
      <c r="D4826" s="94"/>
    </row>
    <row r="4827" spans="4:4" x14ac:dyDescent="0.2">
      <c r="D4827" s="94"/>
    </row>
    <row r="4828" spans="4:4" x14ac:dyDescent="0.2">
      <c r="D4828" s="94"/>
    </row>
    <row r="4829" spans="4:4" x14ac:dyDescent="0.2">
      <c r="D4829" s="94"/>
    </row>
    <row r="4830" spans="4:4" x14ac:dyDescent="0.2">
      <c r="D4830" s="94"/>
    </row>
    <row r="4831" spans="4:4" x14ac:dyDescent="0.2">
      <c r="D4831" s="94"/>
    </row>
    <row r="4832" spans="4:4" x14ac:dyDescent="0.2">
      <c r="D4832" s="94"/>
    </row>
    <row r="4833" spans="4:4" x14ac:dyDescent="0.2">
      <c r="D4833" s="94"/>
    </row>
    <row r="4834" spans="4:4" x14ac:dyDescent="0.2">
      <c r="D4834" s="94"/>
    </row>
    <row r="4835" spans="4:4" x14ac:dyDescent="0.2">
      <c r="D4835" s="94"/>
    </row>
    <row r="4836" spans="4:4" x14ac:dyDescent="0.2">
      <c r="D4836" s="94"/>
    </row>
    <row r="4837" spans="4:4" x14ac:dyDescent="0.2">
      <c r="D4837" s="94"/>
    </row>
    <row r="4838" spans="4:4" x14ac:dyDescent="0.2">
      <c r="D4838" s="94"/>
    </row>
    <row r="4839" spans="4:4" x14ac:dyDescent="0.2">
      <c r="D4839" s="94"/>
    </row>
    <row r="4840" spans="4:4" x14ac:dyDescent="0.2">
      <c r="D4840" s="94"/>
    </row>
    <row r="4841" spans="4:4" x14ac:dyDescent="0.2">
      <c r="D4841" s="94"/>
    </row>
    <row r="4842" spans="4:4" x14ac:dyDescent="0.2">
      <c r="D4842" s="94"/>
    </row>
    <row r="4843" spans="4:4" x14ac:dyDescent="0.2">
      <c r="D4843" s="94"/>
    </row>
    <row r="4844" spans="4:4" x14ac:dyDescent="0.2">
      <c r="D4844" s="94"/>
    </row>
    <row r="4845" spans="4:4" x14ac:dyDescent="0.2">
      <c r="D4845" s="94"/>
    </row>
    <row r="4846" spans="4:4" x14ac:dyDescent="0.2">
      <c r="D4846" s="94"/>
    </row>
    <row r="4847" spans="4:4" x14ac:dyDescent="0.2">
      <c r="D4847" s="94"/>
    </row>
    <row r="4848" spans="4:4" x14ac:dyDescent="0.2">
      <c r="D4848" s="94"/>
    </row>
    <row r="4849" spans="4:4" x14ac:dyDescent="0.2">
      <c r="D4849" s="94"/>
    </row>
    <row r="4850" spans="4:4" x14ac:dyDescent="0.2">
      <c r="D4850" s="94"/>
    </row>
    <row r="4851" spans="4:4" x14ac:dyDescent="0.2">
      <c r="D4851" s="94"/>
    </row>
    <row r="4852" spans="4:4" x14ac:dyDescent="0.2">
      <c r="D4852" s="94"/>
    </row>
    <row r="4853" spans="4:4" x14ac:dyDescent="0.2">
      <c r="D4853" s="94"/>
    </row>
    <row r="4854" spans="4:4" x14ac:dyDescent="0.2">
      <c r="D4854" s="94"/>
    </row>
    <row r="4855" spans="4:4" x14ac:dyDescent="0.2">
      <c r="D4855" s="94"/>
    </row>
    <row r="4856" spans="4:4" x14ac:dyDescent="0.2">
      <c r="D4856" s="94"/>
    </row>
    <row r="4857" spans="4:4" x14ac:dyDescent="0.2">
      <c r="D4857" s="94"/>
    </row>
    <row r="4858" spans="4:4" x14ac:dyDescent="0.2">
      <c r="D4858" s="94"/>
    </row>
    <row r="4859" spans="4:4" x14ac:dyDescent="0.2">
      <c r="D4859" s="94"/>
    </row>
    <row r="4860" spans="4:4" x14ac:dyDescent="0.2">
      <c r="D4860" s="94"/>
    </row>
    <row r="4861" spans="4:4" x14ac:dyDescent="0.2">
      <c r="D4861" s="94"/>
    </row>
    <row r="4862" spans="4:4" x14ac:dyDescent="0.2">
      <c r="D4862" s="94"/>
    </row>
    <row r="4863" spans="4:4" x14ac:dyDescent="0.2">
      <c r="D4863" s="94"/>
    </row>
    <row r="4864" spans="4:4" x14ac:dyDescent="0.2">
      <c r="D4864" s="94"/>
    </row>
    <row r="4865" spans="4:4" x14ac:dyDescent="0.2">
      <c r="D4865" s="94"/>
    </row>
    <row r="4866" spans="4:4" x14ac:dyDescent="0.2">
      <c r="D4866" s="94"/>
    </row>
    <row r="4867" spans="4:4" x14ac:dyDescent="0.2">
      <c r="D4867" s="94"/>
    </row>
    <row r="4868" spans="4:4" x14ac:dyDescent="0.2">
      <c r="D4868" s="94"/>
    </row>
    <row r="4869" spans="4:4" x14ac:dyDescent="0.2">
      <c r="D4869" s="94"/>
    </row>
    <row r="4870" spans="4:4" x14ac:dyDescent="0.2">
      <c r="D4870" s="94"/>
    </row>
    <row r="4871" spans="4:4" x14ac:dyDescent="0.2">
      <c r="D4871" s="94"/>
    </row>
    <row r="4872" spans="4:4" x14ac:dyDescent="0.2">
      <c r="D4872" s="94"/>
    </row>
    <row r="4873" spans="4:4" x14ac:dyDescent="0.2">
      <c r="D4873" s="94"/>
    </row>
    <row r="4874" spans="4:4" x14ac:dyDescent="0.2">
      <c r="D4874" s="94"/>
    </row>
    <row r="4875" spans="4:4" x14ac:dyDescent="0.2">
      <c r="D4875" s="94"/>
    </row>
    <row r="4876" spans="4:4" x14ac:dyDescent="0.2">
      <c r="D4876" s="94"/>
    </row>
    <row r="4877" spans="4:4" x14ac:dyDescent="0.2">
      <c r="D4877" s="94"/>
    </row>
    <row r="4878" spans="4:4" x14ac:dyDescent="0.2">
      <c r="D4878" s="94"/>
    </row>
    <row r="4879" spans="4:4" x14ac:dyDescent="0.2">
      <c r="D4879" s="94"/>
    </row>
    <row r="4880" spans="4:4" x14ac:dyDescent="0.2">
      <c r="D4880" s="94"/>
    </row>
    <row r="4881" spans="4:4" x14ac:dyDescent="0.2">
      <c r="D4881" s="94"/>
    </row>
    <row r="4882" spans="4:4" x14ac:dyDescent="0.2">
      <c r="D4882" s="94"/>
    </row>
    <row r="4883" spans="4:4" x14ac:dyDescent="0.2">
      <c r="D4883" s="94"/>
    </row>
    <row r="4884" spans="4:4" x14ac:dyDescent="0.2">
      <c r="D4884" s="94"/>
    </row>
    <row r="4885" spans="4:4" x14ac:dyDescent="0.2">
      <c r="D4885" s="94"/>
    </row>
    <row r="4886" spans="4:4" x14ac:dyDescent="0.2">
      <c r="D4886" s="94"/>
    </row>
    <row r="4887" spans="4:4" x14ac:dyDescent="0.2">
      <c r="D4887" s="94"/>
    </row>
    <row r="4888" spans="4:4" x14ac:dyDescent="0.2">
      <c r="D4888" s="94"/>
    </row>
    <row r="4889" spans="4:4" x14ac:dyDescent="0.2">
      <c r="D4889" s="94"/>
    </row>
    <row r="4890" spans="4:4" x14ac:dyDescent="0.2">
      <c r="D4890" s="94"/>
    </row>
    <row r="4891" spans="4:4" x14ac:dyDescent="0.2">
      <c r="D4891" s="94"/>
    </row>
    <row r="4892" spans="4:4" x14ac:dyDescent="0.2">
      <c r="D4892" s="94"/>
    </row>
    <row r="4893" spans="4:4" x14ac:dyDescent="0.2">
      <c r="D4893" s="94"/>
    </row>
    <row r="4894" spans="4:4" x14ac:dyDescent="0.2">
      <c r="D4894" s="94"/>
    </row>
    <row r="4895" spans="4:4" x14ac:dyDescent="0.2">
      <c r="D4895" s="94"/>
    </row>
    <row r="4896" spans="4:4" x14ac:dyDescent="0.2">
      <c r="D4896" s="94"/>
    </row>
    <row r="4897" spans="4:4" x14ac:dyDescent="0.2">
      <c r="D4897" s="94"/>
    </row>
    <row r="4898" spans="4:4" x14ac:dyDescent="0.2">
      <c r="D4898" s="94"/>
    </row>
    <row r="4899" spans="4:4" x14ac:dyDescent="0.2">
      <c r="D4899" s="94"/>
    </row>
    <row r="4900" spans="4:4" x14ac:dyDescent="0.2">
      <c r="D4900" s="94"/>
    </row>
    <row r="4901" spans="4:4" x14ac:dyDescent="0.2">
      <c r="D4901" s="94"/>
    </row>
    <row r="4902" spans="4:4" x14ac:dyDescent="0.2">
      <c r="D4902" s="94"/>
    </row>
    <row r="4903" spans="4:4" x14ac:dyDescent="0.2">
      <c r="D4903" s="94"/>
    </row>
    <row r="4904" spans="4:4" x14ac:dyDescent="0.2">
      <c r="D4904" s="94"/>
    </row>
    <row r="4905" spans="4:4" x14ac:dyDescent="0.2">
      <c r="D4905" s="94"/>
    </row>
    <row r="4906" spans="4:4" x14ac:dyDescent="0.2">
      <c r="D4906" s="94"/>
    </row>
    <row r="4907" spans="4:4" x14ac:dyDescent="0.2">
      <c r="D4907" s="94"/>
    </row>
    <row r="4908" spans="4:4" x14ac:dyDescent="0.2">
      <c r="D4908" s="94"/>
    </row>
    <row r="4909" spans="4:4" x14ac:dyDescent="0.2">
      <c r="D4909" s="94"/>
    </row>
    <row r="4910" spans="4:4" x14ac:dyDescent="0.2">
      <c r="D4910" s="94"/>
    </row>
    <row r="4911" spans="4:4" x14ac:dyDescent="0.2">
      <c r="D4911" s="94"/>
    </row>
    <row r="4912" spans="4:4" x14ac:dyDescent="0.2">
      <c r="D4912" s="94"/>
    </row>
    <row r="4913" spans="4:4" x14ac:dyDescent="0.2">
      <c r="D4913" s="94"/>
    </row>
    <row r="4914" spans="4:4" x14ac:dyDescent="0.2">
      <c r="D4914" s="94"/>
    </row>
    <row r="4915" spans="4:4" x14ac:dyDescent="0.2">
      <c r="D4915" s="94"/>
    </row>
    <row r="4916" spans="4:4" x14ac:dyDescent="0.2">
      <c r="D4916" s="94"/>
    </row>
    <row r="4917" spans="4:4" x14ac:dyDescent="0.2">
      <c r="D4917" s="94"/>
    </row>
    <row r="4918" spans="4:4" x14ac:dyDescent="0.2">
      <c r="D4918" s="94"/>
    </row>
    <row r="4919" spans="4:4" x14ac:dyDescent="0.2">
      <c r="D4919" s="94"/>
    </row>
    <row r="4920" spans="4:4" x14ac:dyDescent="0.2">
      <c r="D4920" s="94"/>
    </row>
    <row r="4921" spans="4:4" x14ac:dyDescent="0.2">
      <c r="D4921" s="94"/>
    </row>
    <row r="4922" spans="4:4" x14ac:dyDescent="0.2">
      <c r="D4922" s="94"/>
    </row>
    <row r="4923" spans="4:4" x14ac:dyDescent="0.2">
      <c r="D4923" s="94"/>
    </row>
    <row r="4924" spans="4:4" x14ac:dyDescent="0.2">
      <c r="D4924" s="94"/>
    </row>
    <row r="4925" spans="4:4" x14ac:dyDescent="0.2">
      <c r="D4925" s="94"/>
    </row>
    <row r="4926" spans="4:4" x14ac:dyDescent="0.2">
      <c r="D4926" s="94"/>
    </row>
    <row r="4927" spans="4:4" x14ac:dyDescent="0.2">
      <c r="D4927" s="94"/>
    </row>
    <row r="4928" spans="4:4" x14ac:dyDescent="0.2">
      <c r="D4928" s="94"/>
    </row>
    <row r="4929" spans="4:4" x14ac:dyDescent="0.2">
      <c r="D4929" s="94"/>
    </row>
    <row r="4930" spans="4:4" x14ac:dyDescent="0.2">
      <c r="D4930" s="94"/>
    </row>
    <row r="4931" spans="4:4" x14ac:dyDescent="0.2">
      <c r="D4931" s="94"/>
    </row>
    <row r="4932" spans="4:4" x14ac:dyDescent="0.2">
      <c r="D4932" s="94"/>
    </row>
    <row r="4933" spans="4:4" x14ac:dyDescent="0.2">
      <c r="D4933" s="94"/>
    </row>
    <row r="4934" spans="4:4" x14ac:dyDescent="0.2">
      <c r="D4934" s="94"/>
    </row>
    <row r="4935" spans="4:4" x14ac:dyDescent="0.2">
      <c r="D4935" s="94"/>
    </row>
    <row r="4936" spans="4:4" x14ac:dyDescent="0.2">
      <c r="D4936" s="94"/>
    </row>
    <row r="4937" spans="4:4" x14ac:dyDescent="0.2">
      <c r="D4937" s="94"/>
    </row>
    <row r="4938" spans="4:4" x14ac:dyDescent="0.2">
      <c r="D4938" s="94"/>
    </row>
    <row r="4939" spans="4:4" x14ac:dyDescent="0.2">
      <c r="D4939" s="94"/>
    </row>
    <row r="4940" spans="4:4" x14ac:dyDescent="0.2">
      <c r="D4940" s="94"/>
    </row>
    <row r="4941" spans="4:4" x14ac:dyDescent="0.2">
      <c r="D4941" s="94"/>
    </row>
    <row r="4942" spans="4:4" x14ac:dyDescent="0.2">
      <c r="D4942" s="94"/>
    </row>
    <row r="4943" spans="4:4" x14ac:dyDescent="0.2">
      <c r="D4943" s="94"/>
    </row>
    <row r="4944" spans="4:4" x14ac:dyDescent="0.2">
      <c r="D4944" s="94"/>
    </row>
    <row r="4945" spans="4:4" x14ac:dyDescent="0.2">
      <c r="D4945" s="94"/>
    </row>
    <row r="4946" spans="4:4" x14ac:dyDescent="0.2">
      <c r="D4946" s="94"/>
    </row>
    <row r="4947" spans="4:4" x14ac:dyDescent="0.2">
      <c r="D4947" s="94"/>
    </row>
    <row r="4948" spans="4:4" x14ac:dyDescent="0.2">
      <c r="D4948" s="94"/>
    </row>
    <row r="4949" spans="4:4" x14ac:dyDescent="0.2">
      <c r="D4949" s="94"/>
    </row>
    <row r="4950" spans="4:4" x14ac:dyDescent="0.2">
      <c r="D4950" s="94"/>
    </row>
    <row r="4951" spans="4:4" x14ac:dyDescent="0.2">
      <c r="D4951" s="94"/>
    </row>
    <row r="4952" spans="4:4" x14ac:dyDescent="0.2">
      <c r="D4952" s="94"/>
    </row>
    <row r="4953" spans="4:4" x14ac:dyDescent="0.2">
      <c r="D4953" s="94"/>
    </row>
    <row r="4954" spans="4:4" x14ac:dyDescent="0.2">
      <c r="D4954" s="94"/>
    </row>
    <row r="4955" spans="4:4" x14ac:dyDescent="0.2">
      <c r="D4955" s="94"/>
    </row>
    <row r="4956" spans="4:4" x14ac:dyDescent="0.2">
      <c r="D4956" s="94"/>
    </row>
    <row r="4957" spans="4:4" x14ac:dyDescent="0.2">
      <c r="D4957" s="94"/>
    </row>
    <row r="4958" spans="4:4" x14ac:dyDescent="0.2">
      <c r="D4958" s="94"/>
    </row>
    <row r="4959" spans="4:4" x14ac:dyDescent="0.2">
      <c r="D4959" s="94"/>
    </row>
    <row r="4960" spans="4:4" x14ac:dyDescent="0.2">
      <c r="D4960" s="94"/>
    </row>
    <row r="4961" spans="4:4" x14ac:dyDescent="0.2">
      <c r="D4961" s="94"/>
    </row>
    <row r="4962" spans="4:4" x14ac:dyDescent="0.2">
      <c r="D4962" s="94"/>
    </row>
    <row r="4963" spans="4:4" x14ac:dyDescent="0.2">
      <c r="D4963" s="94"/>
    </row>
    <row r="4964" spans="4:4" x14ac:dyDescent="0.2">
      <c r="D4964" s="94"/>
    </row>
    <row r="4965" spans="4:4" x14ac:dyDescent="0.2">
      <c r="D4965" s="94"/>
    </row>
    <row r="4966" spans="4:4" x14ac:dyDescent="0.2">
      <c r="D4966" s="94"/>
    </row>
    <row r="4967" spans="4:4" x14ac:dyDescent="0.2">
      <c r="D4967" s="94"/>
    </row>
    <row r="4968" spans="4:4" x14ac:dyDescent="0.2">
      <c r="D4968" s="94"/>
    </row>
    <row r="4969" spans="4:4" x14ac:dyDescent="0.2">
      <c r="D4969" s="94"/>
    </row>
    <row r="4970" spans="4:4" x14ac:dyDescent="0.2">
      <c r="D4970" s="94"/>
    </row>
    <row r="4971" spans="4:4" x14ac:dyDescent="0.2">
      <c r="D4971" s="94"/>
    </row>
    <row r="4972" spans="4:4" x14ac:dyDescent="0.2">
      <c r="D4972" s="94"/>
    </row>
    <row r="4973" spans="4:4" x14ac:dyDescent="0.2">
      <c r="D4973" s="94"/>
    </row>
    <row r="4974" spans="4:4" x14ac:dyDescent="0.2">
      <c r="D4974" s="94"/>
    </row>
    <row r="4975" spans="4:4" x14ac:dyDescent="0.2">
      <c r="D4975" s="94"/>
    </row>
    <row r="4976" spans="4:4" x14ac:dyDescent="0.2">
      <c r="D4976" s="94"/>
    </row>
    <row r="4977" spans="4:4" x14ac:dyDescent="0.2">
      <c r="D4977" s="94"/>
    </row>
    <row r="4978" spans="4:4" x14ac:dyDescent="0.2">
      <c r="D4978" s="94"/>
    </row>
    <row r="4979" spans="4:4" x14ac:dyDescent="0.2">
      <c r="D4979" s="94"/>
    </row>
    <row r="4980" spans="4:4" x14ac:dyDescent="0.2">
      <c r="D4980" s="94"/>
    </row>
    <row r="4981" spans="4:4" x14ac:dyDescent="0.2">
      <c r="D4981" s="94"/>
    </row>
    <row r="4982" spans="4:4" x14ac:dyDescent="0.2">
      <c r="D4982" s="94"/>
    </row>
    <row r="4983" spans="4:4" x14ac:dyDescent="0.2">
      <c r="D4983" s="94"/>
    </row>
    <row r="4984" spans="4:4" x14ac:dyDescent="0.2">
      <c r="D4984" s="94"/>
    </row>
    <row r="4985" spans="4:4" x14ac:dyDescent="0.2">
      <c r="D4985" s="94"/>
    </row>
    <row r="4986" spans="4:4" x14ac:dyDescent="0.2">
      <c r="D4986" s="94"/>
    </row>
    <row r="4987" spans="4:4" x14ac:dyDescent="0.2">
      <c r="D4987" s="94"/>
    </row>
    <row r="4988" spans="4:4" x14ac:dyDescent="0.2">
      <c r="D4988" s="94"/>
    </row>
    <row r="4989" spans="4:4" x14ac:dyDescent="0.2">
      <c r="D4989" s="94"/>
    </row>
    <row r="4990" spans="4:4" x14ac:dyDescent="0.2">
      <c r="D4990" s="94"/>
    </row>
    <row r="4991" spans="4:4" x14ac:dyDescent="0.2">
      <c r="D4991" s="94"/>
    </row>
    <row r="4992" spans="4:4" x14ac:dyDescent="0.2">
      <c r="D4992" s="94"/>
    </row>
    <row r="4993" spans="4:4" x14ac:dyDescent="0.2">
      <c r="D4993" s="94"/>
    </row>
    <row r="4994" spans="4:4" x14ac:dyDescent="0.2">
      <c r="D4994" s="94"/>
    </row>
    <row r="4995" spans="4:4" x14ac:dyDescent="0.2">
      <c r="D4995" s="94"/>
    </row>
  </sheetData>
  <sheetProtection formatRows="0"/>
  <mergeCells count="24">
    <mergeCell ref="C11:G11"/>
    <mergeCell ref="A1:G1"/>
    <mergeCell ref="C2:G2"/>
    <mergeCell ref="C3:G3"/>
    <mergeCell ref="C4:G4"/>
    <mergeCell ref="C10:G10"/>
    <mergeCell ref="C28:G28"/>
    <mergeCell ref="C14:G14"/>
    <mergeCell ref="C15:G15"/>
    <mergeCell ref="C16:G16"/>
    <mergeCell ref="C19:G19"/>
    <mergeCell ref="C20:G20"/>
    <mergeCell ref="C22:G22"/>
    <mergeCell ref="C23:G23"/>
    <mergeCell ref="C25:G25"/>
    <mergeCell ref="C26:G26"/>
    <mergeCell ref="C39:G39"/>
    <mergeCell ref="C40:G40"/>
    <mergeCell ref="C29:G29"/>
    <mergeCell ref="C31:G31"/>
    <mergeCell ref="C32:G32"/>
    <mergeCell ref="C34:G34"/>
    <mergeCell ref="C36:G36"/>
    <mergeCell ref="C37:G3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D924-BC21-4A62-AE00-7ED4F99F2FD4}">
  <sheetPr>
    <outlinePr summaryBelow="0"/>
  </sheetPr>
  <dimension ref="A1:BH4814"/>
  <sheetViews>
    <sheetView zoomScale="120" zoomScaleNormal="120" workbookViewId="0">
      <pane ySplit="7" topLeftCell="A8" activePane="bottomLeft" state="frozen"/>
      <selection pane="bottomLeft" sqref="A1:XFD1048576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211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59</v>
      </c>
      <c r="C3" s="263" t="s">
        <v>60</v>
      </c>
      <c r="D3" s="264"/>
      <c r="E3" s="264"/>
      <c r="F3" s="264"/>
      <c r="G3" s="265"/>
      <c r="AC3" s="134" t="s">
        <v>212</v>
      </c>
      <c r="AG3" s="14" t="s">
        <v>144</v>
      </c>
    </row>
    <row r="4" spans="1:60" ht="25.15" customHeight="1" x14ac:dyDescent="0.2">
      <c r="A4" s="135" t="s">
        <v>8</v>
      </c>
      <c r="B4" s="136" t="s">
        <v>61</v>
      </c>
      <c r="C4" s="266" t="s">
        <v>60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hidden="1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47" t="s">
        <v>168</v>
      </c>
      <c r="B8" s="148" t="s">
        <v>82</v>
      </c>
      <c r="C8" s="149" t="s">
        <v>83</v>
      </c>
      <c r="D8" s="150"/>
      <c r="E8" s="151"/>
      <c r="F8" s="152"/>
      <c r="G8" s="152">
        <f>SUMIF(AG9:AG21,"&lt;&gt;NOR",G9:G21)</f>
        <v>0</v>
      </c>
      <c r="H8" s="152"/>
      <c r="I8" s="152">
        <f>SUM(I9:I21)</f>
        <v>422.87</v>
      </c>
      <c r="J8" s="152"/>
      <c r="K8" s="152">
        <f>SUM(K9:K21)</f>
        <v>414.48</v>
      </c>
      <c r="L8" s="152"/>
      <c r="M8" s="152">
        <f>SUM(M9:M21)</f>
        <v>0</v>
      </c>
      <c r="N8" s="151"/>
      <c r="O8" s="151">
        <f>SUM(O9:O21)</f>
        <v>0.21</v>
      </c>
      <c r="P8" s="151"/>
      <c r="Q8" s="151">
        <f>SUM(Q9:Q21)</f>
        <v>0</v>
      </c>
      <c r="R8" s="152"/>
      <c r="S8" s="152"/>
      <c r="T8" s="153"/>
      <c r="U8" s="154"/>
      <c r="V8" s="154">
        <f>SUM(V9:V21)</f>
        <v>0.56000000000000005</v>
      </c>
      <c r="W8" s="154"/>
      <c r="X8" s="154"/>
      <c r="Y8" s="154"/>
      <c r="AG8" s="14" t="s">
        <v>169</v>
      </c>
    </row>
    <row r="9" spans="1:60" outlineLevel="1" x14ac:dyDescent="0.2">
      <c r="A9" s="155">
        <v>1</v>
      </c>
      <c r="B9" s="156" t="s">
        <v>242</v>
      </c>
      <c r="C9" s="157" t="s">
        <v>243</v>
      </c>
      <c r="D9" s="158" t="s">
        <v>215</v>
      </c>
      <c r="E9" s="159">
        <v>7.6950000000000005E-2</v>
      </c>
      <c r="F9" s="11"/>
      <c r="G9" s="160">
        <f>ROUND(E9*F9,2)</f>
        <v>0</v>
      </c>
      <c r="H9" s="11">
        <v>3789.55</v>
      </c>
      <c r="I9" s="160">
        <f>ROUND(E9*H9,2)</f>
        <v>291.61</v>
      </c>
      <c r="J9" s="11">
        <v>375.45</v>
      </c>
      <c r="K9" s="160">
        <f>ROUND(E9*J9,2)</f>
        <v>28.89</v>
      </c>
      <c r="L9" s="160">
        <v>21</v>
      </c>
      <c r="M9" s="160">
        <f>G9*(1+L9/100)</f>
        <v>0</v>
      </c>
      <c r="N9" s="159">
        <v>2.5249999999999999</v>
      </c>
      <c r="O9" s="159">
        <f>ROUND(E9*N9,2)</f>
        <v>0.19</v>
      </c>
      <c r="P9" s="159">
        <v>0</v>
      </c>
      <c r="Q9" s="159">
        <f>ROUND(E9*P9,2)</f>
        <v>0</v>
      </c>
      <c r="R9" s="160" t="s">
        <v>244</v>
      </c>
      <c r="S9" s="160" t="s">
        <v>217</v>
      </c>
      <c r="T9" s="161" t="s">
        <v>217</v>
      </c>
      <c r="U9" s="162">
        <v>0.58899999999999997</v>
      </c>
      <c r="V9" s="162">
        <f>ROUND(E9*U9,2)</f>
        <v>0.05</v>
      </c>
      <c r="W9" s="162"/>
      <c r="X9" s="162" t="s">
        <v>218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219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outlineLevel="2" x14ac:dyDescent="0.2">
      <c r="A10" s="164"/>
      <c r="B10" s="165"/>
      <c r="C10" s="258" t="s">
        <v>245</v>
      </c>
      <c r="D10" s="259"/>
      <c r="E10" s="259"/>
      <c r="F10" s="259"/>
      <c r="G10" s="259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178</v>
      </c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</row>
    <row r="11" spans="1:60" outlineLevel="2" x14ac:dyDescent="0.2">
      <c r="A11" s="164"/>
      <c r="B11" s="165"/>
      <c r="C11" s="182" t="s">
        <v>246</v>
      </c>
      <c r="D11" s="183"/>
      <c r="E11" s="184"/>
      <c r="F11" s="162"/>
      <c r="G11" s="162"/>
      <c r="H11" s="162"/>
      <c r="I11" s="162"/>
      <c r="J11" s="162"/>
      <c r="K11" s="162"/>
      <c r="L11" s="162"/>
      <c r="M11" s="162"/>
      <c r="N11" s="166"/>
      <c r="O11" s="166"/>
      <c r="P11" s="166"/>
      <c r="Q11" s="166"/>
      <c r="R11" s="162"/>
      <c r="S11" s="162"/>
      <c r="T11" s="162"/>
      <c r="U11" s="162"/>
      <c r="V11" s="162"/>
      <c r="W11" s="162"/>
      <c r="X11" s="162"/>
      <c r="Y11" s="162"/>
      <c r="Z11" s="163"/>
      <c r="AA11" s="163"/>
      <c r="AB11" s="163"/>
      <c r="AC11" s="163"/>
      <c r="AD11" s="163"/>
      <c r="AE11" s="163"/>
      <c r="AF11" s="163"/>
      <c r="AG11" s="163" t="s">
        <v>222</v>
      </c>
      <c r="AH11" s="163">
        <v>0</v>
      </c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ht="22.5" outlineLevel="3" x14ac:dyDescent="0.2">
      <c r="A12" s="164"/>
      <c r="B12" s="165"/>
      <c r="C12" s="182" t="s">
        <v>247</v>
      </c>
      <c r="D12" s="183"/>
      <c r="E12" s="184">
        <v>7.6950000000000005E-2</v>
      </c>
      <c r="F12" s="162"/>
      <c r="G12" s="162"/>
      <c r="H12" s="162"/>
      <c r="I12" s="162"/>
      <c r="J12" s="162"/>
      <c r="K12" s="162"/>
      <c r="L12" s="162"/>
      <c r="M12" s="162"/>
      <c r="N12" s="166"/>
      <c r="O12" s="166"/>
      <c r="P12" s="166"/>
      <c r="Q12" s="166"/>
      <c r="R12" s="162"/>
      <c r="S12" s="162"/>
      <c r="T12" s="162"/>
      <c r="U12" s="162"/>
      <c r="V12" s="162"/>
      <c r="W12" s="162"/>
      <c r="X12" s="162"/>
      <c r="Y12" s="162"/>
      <c r="Z12" s="163"/>
      <c r="AA12" s="163"/>
      <c r="AB12" s="163"/>
      <c r="AC12" s="163"/>
      <c r="AD12" s="163"/>
      <c r="AE12" s="163"/>
      <c r="AF12" s="163"/>
      <c r="AG12" s="163" t="s">
        <v>222</v>
      </c>
      <c r="AH12" s="163">
        <v>0</v>
      </c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outlineLevel="1" x14ac:dyDescent="0.2">
      <c r="A13" s="155">
        <v>2</v>
      </c>
      <c r="B13" s="156" t="s">
        <v>248</v>
      </c>
      <c r="C13" s="157" t="s">
        <v>249</v>
      </c>
      <c r="D13" s="158" t="s">
        <v>231</v>
      </c>
      <c r="E13" s="159">
        <v>0.51300000000000001</v>
      </c>
      <c r="F13" s="11"/>
      <c r="G13" s="160">
        <f>ROUND(E13*F13,2)</f>
        <v>0</v>
      </c>
      <c r="H13" s="11">
        <v>255.86</v>
      </c>
      <c r="I13" s="160">
        <f>ROUND(E13*H13,2)</f>
        <v>131.26</v>
      </c>
      <c r="J13" s="11">
        <v>450.14</v>
      </c>
      <c r="K13" s="160">
        <f>ROUND(E13*J13,2)</f>
        <v>230.92</v>
      </c>
      <c r="L13" s="160">
        <v>21</v>
      </c>
      <c r="M13" s="160">
        <f>G13*(1+L13/100)</f>
        <v>0</v>
      </c>
      <c r="N13" s="159">
        <v>3.9309999999999998E-2</v>
      </c>
      <c r="O13" s="159">
        <f>ROUND(E13*N13,2)</f>
        <v>0.02</v>
      </c>
      <c r="P13" s="159">
        <v>0</v>
      </c>
      <c r="Q13" s="159">
        <f>ROUND(E13*P13,2)</f>
        <v>0</v>
      </c>
      <c r="R13" s="160" t="s">
        <v>244</v>
      </c>
      <c r="S13" s="160" t="s">
        <v>217</v>
      </c>
      <c r="T13" s="161" t="s">
        <v>217</v>
      </c>
      <c r="U13" s="162">
        <v>0.65</v>
      </c>
      <c r="V13" s="162">
        <f>ROUND(E13*U13,2)</f>
        <v>0.33</v>
      </c>
      <c r="W13" s="162"/>
      <c r="X13" s="162" t="s">
        <v>218</v>
      </c>
      <c r="Y13" s="162" t="s">
        <v>175</v>
      </c>
      <c r="Z13" s="163"/>
      <c r="AA13" s="163"/>
      <c r="AB13" s="163"/>
      <c r="AC13" s="163"/>
      <c r="AD13" s="163"/>
      <c r="AE13" s="163"/>
      <c r="AF13" s="163"/>
      <c r="AG13" s="163" t="s">
        <v>219</v>
      </c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</row>
    <row r="14" spans="1:60" ht="22.5" outlineLevel="2" x14ac:dyDescent="0.2">
      <c r="A14" s="164"/>
      <c r="B14" s="165"/>
      <c r="C14" s="269" t="s">
        <v>250</v>
      </c>
      <c r="D14" s="270"/>
      <c r="E14" s="270"/>
      <c r="F14" s="270"/>
      <c r="G14" s="270"/>
      <c r="H14" s="162"/>
      <c r="I14" s="162"/>
      <c r="J14" s="162"/>
      <c r="K14" s="162"/>
      <c r="L14" s="162"/>
      <c r="M14" s="162"/>
      <c r="N14" s="166"/>
      <c r="O14" s="166"/>
      <c r="P14" s="166"/>
      <c r="Q14" s="166"/>
      <c r="R14" s="162"/>
      <c r="S14" s="162"/>
      <c r="T14" s="162"/>
      <c r="U14" s="162"/>
      <c r="V14" s="162"/>
      <c r="W14" s="162"/>
      <c r="X14" s="162"/>
      <c r="Y14" s="162"/>
      <c r="Z14" s="163"/>
      <c r="AA14" s="163"/>
      <c r="AB14" s="163"/>
      <c r="AC14" s="163"/>
      <c r="AD14" s="163"/>
      <c r="AE14" s="163"/>
      <c r="AF14" s="163"/>
      <c r="AG14" s="163" t="s">
        <v>221</v>
      </c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73" t="str">
        <f>C14</f>
        <v>bednění svislé nebo šikmé (odkloněné), půdorysně přímé nebo zalomené základových zdí ve volných nebo zapažených jámách, rýhách, šachtách, včetně případných vzpěr,</v>
      </c>
      <c r="BB14" s="163"/>
      <c r="BC14" s="163"/>
      <c r="BD14" s="163"/>
      <c r="BE14" s="163"/>
      <c r="BF14" s="163"/>
      <c r="BG14" s="163"/>
      <c r="BH14" s="163"/>
    </row>
    <row r="15" spans="1:60" outlineLevel="2" x14ac:dyDescent="0.2">
      <c r="A15" s="164"/>
      <c r="B15" s="165"/>
      <c r="C15" s="182" t="s">
        <v>246</v>
      </c>
      <c r="D15" s="183"/>
      <c r="E15" s="184"/>
      <c r="F15" s="162"/>
      <c r="G15" s="162"/>
      <c r="H15" s="162"/>
      <c r="I15" s="162"/>
      <c r="J15" s="162"/>
      <c r="K15" s="162"/>
      <c r="L15" s="162"/>
      <c r="M15" s="162"/>
      <c r="N15" s="166"/>
      <c r="O15" s="166"/>
      <c r="P15" s="166"/>
      <c r="Q15" s="166"/>
      <c r="R15" s="162"/>
      <c r="S15" s="162"/>
      <c r="T15" s="162"/>
      <c r="U15" s="162"/>
      <c r="V15" s="162"/>
      <c r="W15" s="162"/>
      <c r="X15" s="162"/>
      <c r="Y15" s="162"/>
      <c r="Z15" s="163"/>
      <c r="AA15" s="163"/>
      <c r="AB15" s="163"/>
      <c r="AC15" s="163"/>
      <c r="AD15" s="163"/>
      <c r="AE15" s="163"/>
      <c r="AF15" s="163"/>
      <c r="AG15" s="163" t="s">
        <v>222</v>
      </c>
      <c r="AH15" s="163">
        <v>0</v>
      </c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outlineLevel="3" x14ac:dyDescent="0.2">
      <c r="A16" s="164"/>
      <c r="B16" s="165"/>
      <c r="C16" s="182" t="s">
        <v>251</v>
      </c>
      <c r="D16" s="183"/>
      <c r="E16" s="184">
        <v>0.51300000000000001</v>
      </c>
      <c r="F16" s="162"/>
      <c r="G16" s="162"/>
      <c r="H16" s="162"/>
      <c r="I16" s="162"/>
      <c r="J16" s="162"/>
      <c r="K16" s="162"/>
      <c r="L16" s="162"/>
      <c r="M16" s="162"/>
      <c r="N16" s="166"/>
      <c r="O16" s="166"/>
      <c r="P16" s="166"/>
      <c r="Q16" s="166"/>
      <c r="R16" s="162"/>
      <c r="S16" s="162"/>
      <c r="T16" s="162"/>
      <c r="U16" s="162"/>
      <c r="V16" s="162"/>
      <c r="W16" s="162"/>
      <c r="X16" s="162"/>
      <c r="Y16" s="162"/>
      <c r="Z16" s="163"/>
      <c r="AA16" s="163"/>
      <c r="AB16" s="163"/>
      <c r="AC16" s="163"/>
      <c r="AD16" s="163"/>
      <c r="AE16" s="163"/>
      <c r="AF16" s="163"/>
      <c r="AG16" s="163" t="s">
        <v>222</v>
      </c>
      <c r="AH16" s="163">
        <v>0</v>
      </c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</row>
    <row r="17" spans="1:60" outlineLevel="1" x14ac:dyDescent="0.2">
      <c r="A17" s="155">
        <v>3</v>
      </c>
      <c r="B17" s="156" t="s">
        <v>252</v>
      </c>
      <c r="C17" s="157" t="s">
        <v>253</v>
      </c>
      <c r="D17" s="158" t="s">
        <v>231</v>
      </c>
      <c r="E17" s="159">
        <v>0.51300000000000001</v>
      </c>
      <c r="F17" s="11"/>
      <c r="G17" s="160">
        <f>ROUND(E17*F17,2)</f>
        <v>0</v>
      </c>
      <c r="H17" s="11">
        <v>0</v>
      </c>
      <c r="I17" s="160">
        <f>ROUND(E17*H17,2)</f>
        <v>0</v>
      </c>
      <c r="J17" s="11">
        <v>301.5</v>
      </c>
      <c r="K17" s="160">
        <f>ROUND(E17*J17,2)</f>
        <v>154.66999999999999</v>
      </c>
      <c r="L17" s="160">
        <v>21</v>
      </c>
      <c r="M17" s="160">
        <f>G17*(1+L17/100)</f>
        <v>0</v>
      </c>
      <c r="N17" s="159">
        <v>0</v>
      </c>
      <c r="O17" s="159">
        <f>ROUND(E17*N17,2)</f>
        <v>0</v>
      </c>
      <c r="P17" s="159">
        <v>0</v>
      </c>
      <c r="Q17" s="159">
        <f>ROUND(E17*P17,2)</f>
        <v>0</v>
      </c>
      <c r="R17" s="160" t="s">
        <v>244</v>
      </c>
      <c r="S17" s="160" t="s">
        <v>217</v>
      </c>
      <c r="T17" s="161" t="s">
        <v>217</v>
      </c>
      <c r="U17" s="162">
        <v>0.35</v>
      </c>
      <c r="V17" s="162">
        <f>ROUND(E17*U17,2)</f>
        <v>0.18</v>
      </c>
      <c r="W17" s="162"/>
      <c r="X17" s="162" t="s">
        <v>218</v>
      </c>
      <c r="Y17" s="162" t="s">
        <v>175</v>
      </c>
      <c r="Z17" s="163"/>
      <c r="AA17" s="163"/>
      <c r="AB17" s="163"/>
      <c r="AC17" s="163"/>
      <c r="AD17" s="163"/>
      <c r="AE17" s="163"/>
      <c r="AF17" s="163"/>
      <c r="AG17" s="163" t="s">
        <v>219</v>
      </c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</row>
    <row r="18" spans="1:60" ht="22.5" outlineLevel="2" x14ac:dyDescent="0.2">
      <c r="A18" s="164"/>
      <c r="B18" s="165"/>
      <c r="C18" s="269" t="s">
        <v>250</v>
      </c>
      <c r="D18" s="270"/>
      <c r="E18" s="270"/>
      <c r="F18" s="270"/>
      <c r="G18" s="270"/>
      <c r="H18" s="162"/>
      <c r="I18" s="162"/>
      <c r="J18" s="162"/>
      <c r="K18" s="162"/>
      <c r="L18" s="162"/>
      <c r="M18" s="162"/>
      <c r="N18" s="166"/>
      <c r="O18" s="166"/>
      <c r="P18" s="166"/>
      <c r="Q18" s="166"/>
      <c r="R18" s="162"/>
      <c r="S18" s="162"/>
      <c r="T18" s="162"/>
      <c r="U18" s="162"/>
      <c r="V18" s="162"/>
      <c r="W18" s="162"/>
      <c r="X18" s="162"/>
      <c r="Y18" s="162"/>
      <c r="Z18" s="163"/>
      <c r="AA18" s="163"/>
      <c r="AB18" s="163"/>
      <c r="AC18" s="163"/>
      <c r="AD18" s="163"/>
      <c r="AE18" s="163"/>
      <c r="AF18" s="163"/>
      <c r="AG18" s="163" t="s">
        <v>221</v>
      </c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73" t="str">
        <f>C18</f>
        <v>bednění svislé nebo šikmé (odkloněné), půdorysně přímé nebo zalomené základových zdí ve volných nebo zapažených jámách, rýhách, šachtách, včetně případných vzpěr,</v>
      </c>
      <c r="BB18" s="163"/>
      <c r="BC18" s="163"/>
      <c r="BD18" s="163"/>
      <c r="BE18" s="163"/>
      <c r="BF18" s="163"/>
      <c r="BG18" s="163"/>
      <c r="BH18" s="163"/>
    </row>
    <row r="19" spans="1:60" outlineLevel="2" x14ac:dyDescent="0.2">
      <c r="A19" s="164"/>
      <c r="B19" s="165"/>
      <c r="C19" s="260" t="s">
        <v>254</v>
      </c>
      <c r="D19" s="261"/>
      <c r="E19" s="261"/>
      <c r="F19" s="261"/>
      <c r="G19" s="261"/>
      <c r="H19" s="162"/>
      <c r="I19" s="162"/>
      <c r="J19" s="162"/>
      <c r="K19" s="162"/>
      <c r="L19" s="162"/>
      <c r="M19" s="162"/>
      <c r="N19" s="166"/>
      <c r="O19" s="166"/>
      <c r="P19" s="166"/>
      <c r="Q19" s="166"/>
      <c r="R19" s="162"/>
      <c r="S19" s="162"/>
      <c r="T19" s="162"/>
      <c r="U19" s="162"/>
      <c r="V19" s="162"/>
      <c r="W19" s="162"/>
      <c r="X19" s="162"/>
      <c r="Y19" s="162"/>
      <c r="Z19" s="163"/>
      <c r="AA19" s="163"/>
      <c r="AB19" s="163"/>
      <c r="AC19" s="163"/>
      <c r="AD19" s="163"/>
      <c r="AE19" s="163"/>
      <c r="AF19" s="163"/>
      <c r="AG19" s="163" t="s">
        <v>178</v>
      </c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outlineLevel="2" x14ac:dyDescent="0.2">
      <c r="A20" s="164"/>
      <c r="B20" s="165"/>
      <c r="C20" s="182" t="s">
        <v>246</v>
      </c>
      <c r="D20" s="183"/>
      <c r="E20" s="184"/>
      <c r="F20" s="162"/>
      <c r="G20" s="162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222</v>
      </c>
      <c r="AH20" s="163">
        <v>0</v>
      </c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</row>
    <row r="21" spans="1:60" outlineLevel="3" x14ac:dyDescent="0.2">
      <c r="A21" s="164"/>
      <c r="B21" s="165"/>
      <c r="C21" s="182" t="s">
        <v>251</v>
      </c>
      <c r="D21" s="183"/>
      <c r="E21" s="184">
        <v>0.51300000000000001</v>
      </c>
      <c r="F21" s="162"/>
      <c r="G21" s="162"/>
      <c r="H21" s="162"/>
      <c r="I21" s="162"/>
      <c r="J21" s="162"/>
      <c r="K21" s="162"/>
      <c r="L21" s="162"/>
      <c r="M21" s="162"/>
      <c r="N21" s="166"/>
      <c r="O21" s="166"/>
      <c r="P21" s="166"/>
      <c r="Q21" s="166"/>
      <c r="R21" s="162"/>
      <c r="S21" s="162"/>
      <c r="T21" s="162"/>
      <c r="U21" s="162"/>
      <c r="V21" s="162"/>
      <c r="W21" s="162"/>
      <c r="X21" s="162"/>
      <c r="Y21" s="162"/>
      <c r="Z21" s="163"/>
      <c r="AA21" s="163"/>
      <c r="AB21" s="163"/>
      <c r="AC21" s="163"/>
      <c r="AD21" s="163"/>
      <c r="AE21" s="163"/>
      <c r="AF21" s="163"/>
      <c r="AG21" s="163" t="s">
        <v>222</v>
      </c>
      <c r="AH21" s="163">
        <v>0</v>
      </c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x14ac:dyDescent="0.2">
      <c r="A22" s="147" t="s">
        <v>168</v>
      </c>
      <c r="B22" s="148" t="s">
        <v>86</v>
      </c>
      <c r="C22" s="149" t="s">
        <v>87</v>
      </c>
      <c r="D22" s="150"/>
      <c r="E22" s="151"/>
      <c r="F22" s="152"/>
      <c r="G22" s="152">
        <f>SUMIF(AG23:AG37,"&lt;&gt;NOR",G23:G37)</f>
        <v>0</v>
      </c>
      <c r="H22" s="152"/>
      <c r="I22" s="152">
        <f>SUM(I23:I37)</f>
        <v>9076.7900000000009</v>
      </c>
      <c r="J22" s="152"/>
      <c r="K22" s="152">
        <f>SUM(K23:K37)</f>
        <v>3812.34</v>
      </c>
      <c r="L22" s="152"/>
      <c r="M22" s="152">
        <f>SUM(M23:M37)</f>
        <v>0</v>
      </c>
      <c r="N22" s="151"/>
      <c r="O22" s="151">
        <f>SUM(O23:O37)</f>
        <v>2.9299999999999997</v>
      </c>
      <c r="P22" s="151"/>
      <c r="Q22" s="151">
        <f>SUM(Q23:Q37)</f>
        <v>0</v>
      </c>
      <c r="R22" s="152"/>
      <c r="S22" s="152"/>
      <c r="T22" s="153"/>
      <c r="U22" s="154"/>
      <c r="V22" s="154">
        <f>SUM(V23:V37)</f>
        <v>6.99</v>
      </c>
      <c r="W22" s="154"/>
      <c r="X22" s="154"/>
      <c r="Y22" s="154"/>
      <c r="AG22" s="14" t="s">
        <v>169</v>
      </c>
    </row>
    <row r="23" spans="1:60" ht="22.5" outlineLevel="1" x14ac:dyDescent="0.2">
      <c r="A23" s="155">
        <v>4</v>
      </c>
      <c r="B23" s="156" t="s">
        <v>255</v>
      </c>
      <c r="C23" s="157" t="s">
        <v>256</v>
      </c>
      <c r="D23" s="158" t="s">
        <v>215</v>
      </c>
      <c r="E23" s="159">
        <v>1.4355</v>
      </c>
      <c r="F23" s="11"/>
      <c r="G23" s="160">
        <f>ROUND(E23*F23,2)</f>
        <v>0</v>
      </c>
      <c r="H23" s="11">
        <v>4416.9799999999996</v>
      </c>
      <c r="I23" s="160">
        <f>ROUND(E23*H23,2)</f>
        <v>6340.57</v>
      </c>
      <c r="J23" s="11">
        <v>2043.02</v>
      </c>
      <c r="K23" s="160">
        <f>ROUND(E23*J23,2)</f>
        <v>2932.76</v>
      </c>
      <c r="L23" s="160">
        <v>21</v>
      </c>
      <c r="M23" s="160">
        <f>G23*(1+L23/100)</f>
        <v>0</v>
      </c>
      <c r="N23" s="159">
        <v>1.80776</v>
      </c>
      <c r="O23" s="159">
        <f>ROUND(E23*N23,2)</f>
        <v>2.6</v>
      </c>
      <c r="P23" s="159">
        <v>0</v>
      </c>
      <c r="Q23" s="159">
        <f>ROUND(E23*P23,2)</f>
        <v>0</v>
      </c>
      <c r="R23" s="160" t="s">
        <v>244</v>
      </c>
      <c r="S23" s="160" t="s">
        <v>217</v>
      </c>
      <c r="T23" s="161" t="s">
        <v>217</v>
      </c>
      <c r="U23" s="162">
        <v>3.7650000000000001</v>
      </c>
      <c r="V23" s="162">
        <f>ROUND(E23*U23,2)</f>
        <v>5.4</v>
      </c>
      <c r="W23" s="162"/>
      <c r="X23" s="162" t="s">
        <v>218</v>
      </c>
      <c r="Y23" s="162" t="s">
        <v>175</v>
      </c>
      <c r="Z23" s="163"/>
      <c r="AA23" s="163"/>
      <c r="AB23" s="163"/>
      <c r="AC23" s="163"/>
      <c r="AD23" s="163"/>
      <c r="AE23" s="163"/>
      <c r="AF23" s="163"/>
      <c r="AG23" s="163" t="s">
        <v>219</v>
      </c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</row>
    <row r="24" spans="1:60" outlineLevel="2" x14ac:dyDescent="0.2">
      <c r="A24" s="164"/>
      <c r="B24" s="165"/>
      <c r="C24" s="258" t="s">
        <v>257</v>
      </c>
      <c r="D24" s="259"/>
      <c r="E24" s="259"/>
      <c r="F24" s="259"/>
      <c r="G24" s="259"/>
      <c r="H24" s="162"/>
      <c r="I24" s="162"/>
      <c r="J24" s="162"/>
      <c r="K24" s="162"/>
      <c r="L24" s="162"/>
      <c r="M24" s="162"/>
      <c r="N24" s="166"/>
      <c r="O24" s="166"/>
      <c r="P24" s="166"/>
      <c r="Q24" s="166"/>
      <c r="R24" s="162"/>
      <c r="S24" s="162"/>
      <c r="T24" s="162"/>
      <c r="U24" s="162"/>
      <c r="V24" s="162"/>
      <c r="W24" s="162"/>
      <c r="X24" s="162"/>
      <c r="Y24" s="162"/>
      <c r="Z24" s="163"/>
      <c r="AA24" s="163"/>
      <c r="AB24" s="163"/>
      <c r="AC24" s="163"/>
      <c r="AD24" s="163"/>
      <c r="AE24" s="163"/>
      <c r="AF24" s="163"/>
      <c r="AG24" s="163" t="s">
        <v>178</v>
      </c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</row>
    <row r="25" spans="1:60" outlineLevel="2" x14ac:dyDescent="0.2">
      <c r="A25" s="164"/>
      <c r="B25" s="165"/>
      <c r="C25" s="182" t="s">
        <v>246</v>
      </c>
      <c r="D25" s="183"/>
      <c r="E25" s="184"/>
      <c r="F25" s="162"/>
      <c r="G25" s="162"/>
      <c r="H25" s="162"/>
      <c r="I25" s="162"/>
      <c r="J25" s="162"/>
      <c r="K25" s="162"/>
      <c r="L25" s="162"/>
      <c r="M25" s="162"/>
      <c r="N25" s="166"/>
      <c r="O25" s="166"/>
      <c r="P25" s="166"/>
      <c r="Q25" s="166"/>
      <c r="R25" s="162"/>
      <c r="S25" s="162"/>
      <c r="T25" s="162"/>
      <c r="U25" s="162"/>
      <c r="V25" s="162"/>
      <c r="W25" s="162"/>
      <c r="X25" s="162"/>
      <c r="Y25" s="162"/>
      <c r="Z25" s="163"/>
      <c r="AA25" s="163"/>
      <c r="AB25" s="163"/>
      <c r="AC25" s="163"/>
      <c r="AD25" s="163"/>
      <c r="AE25" s="163"/>
      <c r="AF25" s="163"/>
      <c r="AG25" s="163" t="s">
        <v>222</v>
      </c>
      <c r="AH25" s="163">
        <v>0</v>
      </c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3" x14ac:dyDescent="0.2">
      <c r="A26" s="164"/>
      <c r="B26" s="165"/>
      <c r="C26" s="182" t="s">
        <v>258</v>
      </c>
      <c r="D26" s="183"/>
      <c r="E26" s="184">
        <v>1.4355</v>
      </c>
      <c r="F26" s="162"/>
      <c r="G26" s="162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222</v>
      </c>
      <c r="AH26" s="163">
        <v>0</v>
      </c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</row>
    <row r="27" spans="1:60" ht="22.5" outlineLevel="1" x14ac:dyDescent="0.2">
      <c r="A27" s="155">
        <v>5</v>
      </c>
      <c r="B27" s="156" t="s">
        <v>259</v>
      </c>
      <c r="C27" s="157" t="s">
        <v>260</v>
      </c>
      <c r="D27" s="158" t="s">
        <v>231</v>
      </c>
      <c r="E27" s="159">
        <v>2.2749999999999999</v>
      </c>
      <c r="F27" s="11"/>
      <c r="G27" s="160">
        <f>ROUND(E27*F27,2)</f>
        <v>0</v>
      </c>
      <c r="H27" s="11">
        <v>1037.6199999999999</v>
      </c>
      <c r="I27" s="160">
        <f>ROUND(E27*H27,2)</f>
        <v>2360.59</v>
      </c>
      <c r="J27" s="11">
        <v>310.38</v>
      </c>
      <c r="K27" s="160">
        <f>ROUND(E27*J27,2)</f>
        <v>706.11</v>
      </c>
      <c r="L27" s="160">
        <v>21</v>
      </c>
      <c r="M27" s="160">
        <f>G27*(1+L27/100)</f>
        <v>0</v>
      </c>
      <c r="N27" s="159">
        <v>0.12817999999999999</v>
      </c>
      <c r="O27" s="159">
        <f>ROUND(E27*N27,2)</f>
        <v>0.28999999999999998</v>
      </c>
      <c r="P27" s="159">
        <v>0</v>
      </c>
      <c r="Q27" s="159">
        <f>ROUND(E27*P27,2)</f>
        <v>0</v>
      </c>
      <c r="R27" s="160" t="s">
        <v>244</v>
      </c>
      <c r="S27" s="160" t="s">
        <v>217</v>
      </c>
      <c r="T27" s="161" t="s">
        <v>217</v>
      </c>
      <c r="U27" s="162">
        <v>0.55674999999999997</v>
      </c>
      <c r="V27" s="162">
        <f>ROUND(E27*U27,2)</f>
        <v>1.27</v>
      </c>
      <c r="W27" s="162"/>
      <c r="X27" s="162" t="s">
        <v>218</v>
      </c>
      <c r="Y27" s="162" t="s">
        <v>175</v>
      </c>
      <c r="Z27" s="163"/>
      <c r="AA27" s="163"/>
      <c r="AB27" s="163"/>
      <c r="AC27" s="163"/>
      <c r="AD27" s="163"/>
      <c r="AE27" s="163"/>
      <c r="AF27" s="163"/>
      <c r="AG27" s="163" t="s">
        <v>219</v>
      </c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ht="22.5" outlineLevel="2" x14ac:dyDescent="0.2">
      <c r="A28" s="164"/>
      <c r="B28" s="165"/>
      <c r="C28" s="269" t="s">
        <v>261</v>
      </c>
      <c r="D28" s="270"/>
      <c r="E28" s="270"/>
      <c r="F28" s="270"/>
      <c r="G28" s="270"/>
      <c r="H28" s="162"/>
      <c r="I28" s="162"/>
      <c r="J28" s="162"/>
      <c r="K28" s="162"/>
      <c r="L28" s="162"/>
      <c r="M28" s="162"/>
      <c r="N28" s="166"/>
      <c r="O28" s="166"/>
      <c r="P28" s="166"/>
      <c r="Q28" s="166"/>
      <c r="R28" s="162"/>
      <c r="S28" s="162"/>
      <c r="T28" s="162"/>
      <c r="U28" s="162"/>
      <c r="V28" s="162"/>
      <c r="W28" s="162"/>
      <c r="X28" s="162"/>
      <c r="Y28" s="162"/>
      <c r="Z28" s="163"/>
      <c r="AA28" s="163"/>
      <c r="AB28" s="163"/>
      <c r="AC28" s="163"/>
      <c r="AD28" s="163"/>
      <c r="AE28" s="163"/>
      <c r="AF28" s="163"/>
      <c r="AG28" s="163" t="s">
        <v>221</v>
      </c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73" t="str">
        <f>C28</f>
        <v>jednoduché nebo příčky zděné do svislé dřevěné, cihelné, betonové nebo ocelové konstrukce na jakoukoliv maltu vápenocementovou (MVC) nebo cementovou (MC),</v>
      </c>
      <c r="BB28" s="163"/>
      <c r="BC28" s="163"/>
      <c r="BD28" s="163"/>
      <c r="BE28" s="163"/>
      <c r="BF28" s="163"/>
      <c r="BG28" s="163"/>
      <c r="BH28" s="163"/>
    </row>
    <row r="29" spans="1:60" outlineLevel="2" x14ac:dyDescent="0.2">
      <c r="A29" s="164"/>
      <c r="B29" s="165"/>
      <c r="C29" s="260" t="s">
        <v>262</v>
      </c>
      <c r="D29" s="261"/>
      <c r="E29" s="261"/>
      <c r="F29" s="261"/>
      <c r="G29" s="261"/>
      <c r="H29" s="162"/>
      <c r="I29" s="162"/>
      <c r="J29" s="162"/>
      <c r="K29" s="162"/>
      <c r="L29" s="162"/>
      <c r="M29" s="162"/>
      <c r="N29" s="166"/>
      <c r="O29" s="166"/>
      <c r="P29" s="166"/>
      <c r="Q29" s="166"/>
      <c r="R29" s="162"/>
      <c r="S29" s="162"/>
      <c r="T29" s="162"/>
      <c r="U29" s="162"/>
      <c r="V29" s="162"/>
      <c r="W29" s="162"/>
      <c r="X29" s="162"/>
      <c r="Y29" s="162"/>
      <c r="Z29" s="163"/>
      <c r="AA29" s="163"/>
      <c r="AB29" s="163"/>
      <c r="AC29" s="163"/>
      <c r="AD29" s="163"/>
      <c r="AE29" s="163"/>
      <c r="AF29" s="163"/>
      <c r="AG29" s="163" t="s">
        <v>178</v>
      </c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</row>
    <row r="30" spans="1:60" outlineLevel="2" x14ac:dyDescent="0.2">
      <c r="A30" s="164"/>
      <c r="B30" s="165"/>
      <c r="C30" s="182" t="s">
        <v>246</v>
      </c>
      <c r="D30" s="183"/>
      <c r="E30" s="184"/>
      <c r="F30" s="162"/>
      <c r="G30" s="162"/>
      <c r="H30" s="162"/>
      <c r="I30" s="162"/>
      <c r="J30" s="162"/>
      <c r="K30" s="162"/>
      <c r="L30" s="162"/>
      <c r="M30" s="162"/>
      <c r="N30" s="166"/>
      <c r="O30" s="166"/>
      <c r="P30" s="166"/>
      <c r="Q30" s="166"/>
      <c r="R30" s="162"/>
      <c r="S30" s="162"/>
      <c r="T30" s="162"/>
      <c r="U30" s="162"/>
      <c r="V30" s="162"/>
      <c r="W30" s="162"/>
      <c r="X30" s="162"/>
      <c r="Y30" s="162"/>
      <c r="Z30" s="163"/>
      <c r="AA30" s="163"/>
      <c r="AB30" s="163"/>
      <c r="AC30" s="163"/>
      <c r="AD30" s="163"/>
      <c r="AE30" s="163"/>
      <c r="AF30" s="163"/>
      <c r="AG30" s="163" t="s">
        <v>222</v>
      </c>
      <c r="AH30" s="163">
        <v>0</v>
      </c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3" x14ac:dyDescent="0.2">
      <c r="A31" s="164"/>
      <c r="B31" s="165"/>
      <c r="C31" s="182" t="s">
        <v>263</v>
      </c>
      <c r="D31" s="183"/>
      <c r="E31" s="184">
        <v>2.2749999999999999</v>
      </c>
      <c r="F31" s="162"/>
      <c r="G31" s="162"/>
      <c r="H31" s="162"/>
      <c r="I31" s="162"/>
      <c r="J31" s="162"/>
      <c r="K31" s="162"/>
      <c r="L31" s="162"/>
      <c r="M31" s="162"/>
      <c r="N31" s="166"/>
      <c r="O31" s="166"/>
      <c r="P31" s="166"/>
      <c r="Q31" s="166"/>
      <c r="R31" s="162"/>
      <c r="S31" s="162"/>
      <c r="T31" s="162"/>
      <c r="U31" s="162"/>
      <c r="V31" s="162"/>
      <c r="W31" s="162"/>
      <c r="X31" s="162"/>
      <c r="Y31" s="162"/>
      <c r="Z31" s="163"/>
      <c r="AA31" s="163"/>
      <c r="AB31" s="163"/>
      <c r="AC31" s="163"/>
      <c r="AD31" s="163"/>
      <c r="AE31" s="163"/>
      <c r="AF31" s="163"/>
      <c r="AG31" s="163" t="s">
        <v>222</v>
      </c>
      <c r="AH31" s="163">
        <v>0</v>
      </c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outlineLevel="1" x14ac:dyDescent="0.2">
      <c r="A32" s="155">
        <v>6</v>
      </c>
      <c r="B32" s="156" t="s">
        <v>264</v>
      </c>
      <c r="C32" s="157" t="s">
        <v>265</v>
      </c>
      <c r="D32" s="158" t="s">
        <v>266</v>
      </c>
      <c r="E32" s="159">
        <v>1</v>
      </c>
      <c r="F32" s="11"/>
      <c r="G32" s="160">
        <f>ROUND(E32*F32,2)</f>
        <v>0</v>
      </c>
      <c r="H32" s="11">
        <v>12.53</v>
      </c>
      <c r="I32" s="160">
        <f>ROUND(E32*H32,2)</f>
        <v>12.53</v>
      </c>
      <c r="J32" s="11">
        <v>173.47</v>
      </c>
      <c r="K32" s="160">
        <f>ROUND(E32*J32,2)</f>
        <v>173.47</v>
      </c>
      <c r="L32" s="160">
        <v>21</v>
      </c>
      <c r="M32" s="160">
        <f>G32*(1+L32/100)</f>
        <v>0</v>
      </c>
      <c r="N32" s="159">
        <v>7.1300000000000001E-3</v>
      </c>
      <c r="O32" s="159">
        <f>ROUND(E32*N32,2)</f>
        <v>0.01</v>
      </c>
      <c r="P32" s="159">
        <v>0</v>
      </c>
      <c r="Q32" s="159">
        <f>ROUND(E32*P32,2)</f>
        <v>0</v>
      </c>
      <c r="R32" s="160" t="s">
        <v>244</v>
      </c>
      <c r="S32" s="160" t="s">
        <v>217</v>
      </c>
      <c r="T32" s="161" t="s">
        <v>217</v>
      </c>
      <c r="U32" s="162">
        <v>0.3175</v>
      </c>
      <c r="V32" s="162">
        <f>ROUND(E32*U32,2)</f>
        <v>0.32</v>
      </c>
      <c r="W32" s="162"/>
      <c r="X32" s="162" t="s">
        <v>218</v>
      </c>
      <c r="Y32" s="162" t="s">
        <v>175</v>
      </c>
      <c r="Z32" s="163"/>
      <c r="AA32" s="163"/>
      <c r="AB32" s="163"/>
      <c r="AC32" s="163"/>
      <c r="AD32" s="163"/>
      <c r="AE32" s="163"/>
      <c r="AF32" s="163"/>
      <c r="AG32" s="163" t="s">
        <v>219</v>
      </c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</row>
    <row r="33" spans="1:60" outlineLevel="2" x14ac:dyDescent="0.2">
      <c r="A33" s="164"/>
      <c r="B33" s="165"/>
      <c r="C33" s="182" t="s">
        <v>246</v>
      </c>
      <c r="D33" s="183"/>
      <c r="E33" s="184"/>
      <c r="F33" s="162"/>
      <c r="G33" s="162"/>
      <c r="H33" s="162"/>
      <c r="I33" s="162"/>
      <c r="J33" s="162"/>
      <c r="K33" s="162"/>
      <c r="L33" s="162"/>
      <c r="M33" s="162"/>
      <c r="N33" s="166"/>
      <c r="O33" s="166"/>
      <c r="P33" s="166"/>
      <c r="Q33" s="166"/>
      <c r="R33" s="162"/>
      <c r="S33" s="162"/>
      <c r="T33" s="162"/>
      <c r="U33" s="162"/>
      <c r="V33" s="162"/>
      <c r="W33" s="162"/>
      <c r="X33" s="162"/>
      <c r="Y33" s="162"/>
      <c r="Z33" s="163"/>
      <c r="AA33" s="163"/>
      <c r="AB33" s="163"/>
      <c r="AC33" s="163"/>
      <c r="AD33" s="163"/>
      <c r="AE33" s="163"/>
      <c r="AF33" s="163"/>
      <c r="AG33" s="163" t="s">
        <v>222</v>
      </c>
      <c r="AH33" s="163">
        <v>0</v>
      </c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outlineLevel="3" x14ac:dyDescent="0.2">
      <c r="A34" s="164"/>
      <c r="B34" s="165"/>
      <c r="C34" s="182" t="s">
        <v>267</v>
      </c>
      <c r="D34" s="183"/>
      <c r="E34" s="184">
        <v>1</v>
      </c>
      <c r="F34" s="162"/>
      <c r="G34" s="162"/>
      <c r="H34" s="162"/>
      <c r="I34" s="162"/>
      <c r="J34" s="162"/>
      <c r="K34" s="162"/>
      <c r="L34" s="162"/>
      <c r="M34" s="162"/>
      <c r="N34" s="166"/>
      <c r="O34" s="166"/>
      <c r="P34" s="166"/>
      <c r="Q34" s="166"/>
      <c r="R34" s="162"/>
      <c r="S34" s="162"/>
      <c r="T34" s="162"/>
      <c r="U34" s="162"/>
      <c r="V34" s="162"/>
      <c r="W34" s="162"/>
      <c r="X34" s="162"/>
      <c r="Y34" s="162"/>
      <c r="Z34" s="163"/>
      <c r="AA34" s="163"/>
      <c r="AB34" s="163"/>
      <c r="AC34" s="163"/>
      <c r="AD34" s="163"/>
      <c r="AE34" s="163"/>
      <c r="AF34" s="163"/>
      <c r="AG34" s="163" t="s">
        <v>222</v>
      </c>
      <c r="AH34" s="163">
        <v>0</v>
      </c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</row>
    <row r="35" spans="1:60" ht="22.5" outlineLevel="1" x14ac:dyDescent="0.2">
      <c r="A35" s="155">
        <v>7</v>
      </c>
      <c r="B35" s="156" t="s">
        <v>268</v>
      </c>
      <c r="C35" s="157" t="s">
        <v>269</v>
      </c>
      <c r="D35" s="158" t="s">
        <v>266</v>
      </c>
      <c r="E35" s="159">
        <v>1.01</v>
      </c>
      <c r="F35" s="11"/>
      <c r="G35" s="160">
        <f>ROUND(E35*F35,2)</f>
        <v>0</v>
      </c>
      <c r="H35" s="11">
        <v>359.5</v>
      </c>
      <c r="I35" s="160">
        <f>ROUND(E35*H35,2)</f>
        <v>363.1</v>
      </c>
      <c r="J35" s="11">
        <v>0</v>
      </c>
      <c r="K35" s="160">
        <f>ROUND(E35*J35,2)</f>
        <v>0</v>
      </c>
      <c r="L35" s="160">
        <v>21</v>
      </c>
      <c r="M35" s="160">
        <f>G35*(1+L35/100)</f>
        <v>0</v>
      </c>
      <c r="N35" s="159">
        <v>2.7040000000000002E-2</v>
      </c>
      <c r="O35" s="159">
        <f>ROUND(E35*N35,2)</f>
        <v>0.03</v>
      </c>
      <c r="P35" s="159">
        <v>0</v>
      </c>
      <c r="Q35" s="159">
        <f>ROUND(E35*P35,2)</f>
        <v>0</v>
      </c>
      <c r="R35" s="160" t="s">
        <v>239</v>
      </c>
      <c r="S35" s="160" t="s">
        <v>217</v>
      </c>
      <c r="T35" s="161" t="s">
        <v>217</v>
      </c>
      <c r="U35" s="162">
        <v>0</v>
      </c>
      <c r="V35" s="162">
        <f>ROUND(E35*U35,2)</f>
        <v>0</v>
      </c>
      <c r="W35" s="162"/>
      <c r="X35" s="162" t="s">
        <v>240</v>
      </c>
      <c r="Y35" s="162" t="s">
        <v>175</v>
      </c>
      <c r="Z35" s="163"/>
      <c r="AA35" s="163"/>
      <c r="AB35" s="163"/>
      <c r="AC35" s="163"/>
      <c r="AD35" s="163"/>
      <c r="AE35" s="163"/>
      <c r="AF35" s="163"/>
      <c r="AG35" s="163" t="s">
        <v>270</v>
      </c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outlineLevel="2" x14ac:dyDescent="0.2">
      <c r="A36" s="164"/>
      <c r="B36" s="165"/>
      <c r="C36" s="182" t="s">
        <v>246</v>
      </c>
      <c r="D36" s="183"/>
      <c r="E36" s="184"/>
      <c r="F36" s="162"/>
      <c r="G36" s="162"/>
      <c r="H36" s="162"/>
      <c r="I36" s="162"/>
      <c r="J36" s="162"/>
      <c r="K36" s="162"/>
      <c r="L36" s="162"/>
      <c r="M36" s="162"/>
      <c r="N36" s="166"/>
      <c r="O36" s="166"/>
      <c r="P36" s="166"/>
      <c r="Q36" s="166"/>
      <c r="R36" s="162"/>
      <c r="S36" s="162"/>
      <c r="T36" s="162"/>
      <c r="U36" s="162"/>
      <c r="V36" s="162"/>
      <c r="W36" s="162"/>
      <c r="X36" s="162"/>
      <c r="Y36" s="162"/>
      <c r="Z36" s="163"/>
      <c r="AA36" s="163"/>
      <c r="AB36" s="163"/>
      <c r="AC36" s="163"/>
      <c r="AD36" s="163"/>
      <c r="AE36" s="163"/>
      <c r="AF36" s="163"/>
      <c r="AG36" s="163" t="s">
        <v>222</v>
      </c>
      <c r="AH36" s="163">
        <v>0</v>
      </c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</row>
    <row r="37" spans="1:60" outlineLevel="3" x14ac:dyDescent="0.2">
      <c r="A37" s="164"/>
      <c r="B37" s="165"/>
      <c r="C37" s="182" t="s">
        <v>271</v>
      </c>
      <c r="D37" s="183"/>
      <c r="E37" s="184">
        <v>1.01</v>
      </c>
      <c r="F37" s="162"/>
      <c r="G37" s="162"/>
      <c r="H37" s="162"/>
      <c r="I37" s="162"/>
      <c r="J37" s="162"/>
      <c r="K37" s="162"/>
      <c r="L37" s="162"/>
      <c r="M37" s="162"/>
      <c r="N37" s="166"/>
      <c r="O37" s="166"/>
      <c r="P37" s="166"/>
      <c r="Q37" s="166"/>
      <c r="R37" s="162"/>
      <c r="S37" s="162"/>
      <c r="T37" s="162"/>
      <c r="U37" s="162"/>
      <c r="V37" s="162"/>
      <c r="W37" s="162"/>
      <c r="X37" s="162"/>
      <c r="Y37" s="162"/>
      <c r="Z37" s="163"/>
      <c r="AA37" s="163"/>
      <c r="AB37" s="163"/>
      <c r="AC37" s="163"/>
      <c r="AD37" s="163"/>
      <c r="AE37" s="163"/>
      <c r="AF37" s="163"/>
      <c r="AG37" s="163" t="s">
        <v>222</v>
      </c>
      <c r="AH37" s="163">
        <v>0</v>
      </c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</row>
    <row r="38" spans="1:60" x14ac:dyDescent="0.2">
      <c r="A38" s="147" t="s">
        <v>168</v>
      </c>
      <c r="B38" s="148" t="s">
        <v>92</v>
      </c>
      <c r="C38" s="149" t="s">
        <v>93</v>
      </c>
      <c r="D38" s="150"/>
      <c r="E38" s="151"/>
      <c r="F38" s="152"/>
      <c r="G38" s="152">
        <f>SUMIF(AG39:AG55,"&lt;&gt;NOR",G39:G55)</f>
        <v>0</v>
      </c>
      <c r="H38" s="152"/>
      <c r="I38" s="152">
        <f>SUM(I39:I55)</f>
        <v>915.42000000000007</v>
      </c>
      <c r="J38" s="152"/>
      <c r="K38" s="152">
        <f>SUM(K39:K55)</f>
        <v>3397.5</v>
      </c>
      <c r="L38" s="152"/>
      <c r="M38" s="152">
        <f>SUM(M39:M55)</f>
        <v>0</v>
      </c>
      <c r="N38" s="151"/>
      <c r="O38" s="151">
        <f>SUM(O39:O55)</f>
        <v>0.41000000000000003</v>
      </c>
      <c r="P38" s="151"/>
      <c r="Q38" s="151">
        <f>SUM(Q39:Q55)</f>
        <v>0</v>
      </c>
      <c r="R38" s="152"/>
      <c r="S38" s="152"/>
      <c r="T38" s="153"/>
      <c r="U38" s="154"/>
      <c r="V38" s="154">
        <f>SUM(V39:V55)</f>
        <v>5.99</v>
      </c>
      <c r="W38" s="154"/>
      <c r="X38" s="154"/>
      <c r="Y38" s="154"/>
      <c r="AG38" s="14" t="s">
        <v>169</v>
      </c>
    </row>
    <row r="39" spans="1:60" outlineLevel="1" x14ac:dyDescent="0.2">
      <c r="A39" s="155">
        <v>12</v>
      </c>
      <c r="B39" s="156" t="s">
        <v>288</v>
      </c>
      <c r="C39" s="157" t="s">
        <v>289</v>
      </c>
      <c r="D39" s="158" t="s">
        <v>231</v>
      </c>
      <c r="E39" s="159">
        <v>8.36</v>
      </c>
      <c r="F39" s="11"/>
      <c r="G39" s="160">
        <f>ROUND(E39*F39,2)</f>
        <v>0</v>
      </c>
      <c r="H39" s="11">
        <v>43.06</v>
      </c>
      <c r="I39" s="160">
        <f>ROUND(E39*H39,2)</f>
        <v>359.98</v>
      </c>
      <c r="J39" s="11">
        <v>40.840000000000003</v>
      </c>
      <c r="K39" s="160">
        <f>ROUND(E39*J39,2)</f>
        <v>341.42</v>
      </c>
      <c r="L39" s="160">
        <v>21</v>
      </c>
      <c r="M39" s="160">
        <f>G39*(1+L39/100)</f>
        <v>0</v>
      </c>
      <c r="N39" s="159">
        <v>6.0499999999999998E-3</v>
      </c>
      <c r="O39" s="159">
        <f>ROUND(E39*N39,2)</f>
        <v>0.05</v>
      </c>
      <c r="P39" s="159">
        <v>0</v>
      </c>
      <c r="Q39" s="159">
        <f>ROUND(E39*P39,2)</f>
        <v>0</v>
      </c>
      <c r="R39" s="160" t="s">
        <v>244</v>
      </c>
      <c r="S39" s="160" t="s">
        <v>217</v>
      </c>
      <c r="T39" s="161" t="s">
        <v>217</v>
      </c>
      <c r="U39" s="162">
        <v>0.08</v>
      </c>
      <c r="V39" s="162">
        <f>ROUND(E39*U39,2)</f>
        <v>0.67</v>
      </c>
      <c r="W39" s="162"/>
      <c r="X39" s="162" t="s">
        <v>218</v>
      </c>
      <c r="Y39" s="162" t="s">
        <v>175</v>
      </c>
      <c r="Z39" s="163"/>
      <c r="AA39" s="163"/>
      <c r="AB39" s="163"/>
      <c r="AC39" s="163"/>
      <c r="AD39" s="163"/>
      <c r="AE39" s="163"/>
      <c r="AF39" s="163"/>
      <c r="AG39" s="163" t="s">
        <v>219</v>
      </c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outlineLevel="2" x14ac:dyDescent="0.2">
      <c r="A40" s="164"/>
      <c r="B40" s="165"/>
      <c r="C40" s="269" t="s">
        <v>290</v>
      </c>
      <c r="D40" s="270"/>
      <c r="E40" s="270"/>
      <c r="F40" s="270"/>
      <c r="G40" s="270"/>
      <c r="H40" s="162"/>
      <c r="I40" s="162"/>
      <c r="J40" s="162"/>
      <c r="K40" s="162"/>
      <c r="L40" s="162"/>
      <c r="M40" s="162"/>
      <c r="N40" s="166"/>
      <c r="O40" s="166"/>
      <c r="P40" s="166"/>
      <c r="Q40" s="166"/>
      <c r="R40" s="162"/>
      <c r="S40" s="162"/>
      <c r="T40" s="162"/>
      <c r="U40" s="162"/>
      <c r="V40" s="162"/>
      <c r="W40" s="162"/>
      <c r="X40" s="162"/>
      <c r="Y40" s="162"/>
      <c r="Z40" s="163"/>
      <c r="AA40" s="163"/>
      <c r="AB40" s="163"/>
      <c r="AC40" s="163"/>
      <c r="AD40" s="163"/>
      <c r="AE40" s="163"/>
      <c r="AF40" s="163"/>
      <c r="AG40" s="163" t="s">
        <v>221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</row>
    <row r="41" spans="1:60" outlineLevel="2" x14ac:dyDescent="0.2">
      <c r="A41" s="164"/>
      <c r="B41" s="165"/>
      <c r="C41" s="182" t="s">
        <v>246</v>
      </c>
      <c r="D41" s="183"/>
      <c r="E41" s="184"/>
      <c r="F41" s="162"/>
      <c r="G41" s="162"/>
      <c r="H41" s="162"/>
      <c r="I41" s="162"/>
      <c r="J41" s="162"/>
      <c r="K41" s="162"/>
      <c r="L41" s="162"/>
      <c r="M41" s="162"/>
      <c r="N41" s="166"/>
      <c r="O41" s="166"/>
      <c r="P41" s="166"/>
      <c r="Q41" s="166"/>
      <c r="R41" s="162"/>
      <c r="S41" s="162"/>
      <c r="T41" s="162"/>
      <c r="U41" s="162"/>
      <c r="V41" s="162"/>
      <c r="W41" s="162"/>
      <c r="X41" s="162"/>
      <c r="Y41" s="162"/>
      <c r="Z41" s="163"/>
      <c r="AA41" s="163"/>
      <c r="AB41" s="163"/>
      <c r="AC41" s="163"/>
      <c r="AD41" s="163"/>
      <c r="AE41" s="163"/>
      <c r="AF41" s="163"/>
      <c r="AG41" s="163" t="s">
        <v>222</v>
      </c>
      <c r="AH41" s="163">
        <v>0</v>
      </c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</row>
    <row r="42" spans="1:60" outlineLevel="3" x14ac:dyDescent="0.2">
      <c r="A42" s="164"/>
      <c r="B42" s="165"/>
      <c r="C42" s="182" t="s">
        <v>291</v>
      </c>
      <c r="D42" s="183"/>
      <c r="E42" s="184">
        <v>3.19</v>
      </c>
      <c r="F42" s="162"/>
      <c r="G42" s="162"/>
      <c r="H42" s="162"/>
      <c r="I42" s="162"/>
      <c r="J42" s="162"/>
      <c r="K42" s="162"/>
      <c r="L42" s="162"/>
      <c r="M42" s="162"/>
      <c r="N42" s="166"/>
      <c r="O42" s="166"/>
      <c r="P42" s="166"/>
      <c r="Q42" s="166"/>
      <c r="R42" s="162"/>
      <c r="S42" s="162"/>
      <c r="T42" s="162"/>
      <c r="U42" s="162"/>
      <c r="V42" s="162"/>
      <c r="W42" s="162"/>
      <c r="X42" s="162"/>
      <c r="Y42" s="162"/>
      <c r="Z42" s="163"/>
      <c r="AA42" s="163"/>
      <c r="AB42" s="163"/>
      <c r="AC42" s="163"/>
      <c r="AD42" s="163"/>
      <c r="AE42" s="163"/>
      <c r="AF42" s="163"/>
      <c r="AG42" s="163" t="s">
        <v>222</v>
      </c>
      <c r="AH42" s="163">
        <v>0</v>
      </c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</row>
    <row r="43" spans="1:60" outlineLevel="3" x14ac:dyDescent="0.2">
      <c r="A43" s="164"/>
      <c r="B43" s="165"/>
      <c r="C43" s="182" t="s">
        <v>292</v>
      </c>
      <c r="D43" s="183"/>
      <c r="E43" s="184">
        <v>4.55</v>
      </c>
      <c r="F43" s="162"/>
      <c r="G43" s="162"/>
      <c r="H43" s="162"/>
      <c r="I43" s="162"/>
      <c r="J43" s="162"/>
      <c r="K43" s="162"/>
      <c r="L43" s="162"/>
      <c r="M43" s="162"/>
      <c r="N43" s="166"/>
      <c r="O43" s="166"/>
      <c r="P43" s="166"/>
      <c r="Q43" s="166"/>
      <c r="R43" s="162"/>
      <c r="S43" s="162"/>
      <c r="T43" s="162"/>
      <c r="U43" s="162"/>
      <c r="V43" s="162"/>
      <c r="W43" s="162"/>
      <c r="X43" s="162"/>
      <c r="Y43" s="162"/>
      <c r="Z43" s="163"/>
      <c r="AA43" s="163"/>
      <c r="AB43" s="163"/>
      <c r="AC43" s="163"/>
      <c r="AD43" s="163"/>
      <c r="AE43" s="163"/>
      <c r="AF43" s="163"/>
      <c r="AG43" s="163" t="s">
        <v>222</v>
      </c>
      <c r="AH43" s="163">
        <v>0</v>
      </c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</row>
    <row r="44" spans="1:60" outlineLevel="3" x14ac:dyDescent="0.2">
      <c r="A44" s="164"/>
      <c r="B44" s="165"/>
      <c r="C44" s="182" t="s">
        <v>293</v>
      </c>
      <c r="D44" s="183"/>
      <c r="E44" s="184">
        <v>0.62</v>
      </c>
      <c r="F44" s="162"/>
      <c r="G44" s="162"/>
      <c r="H44" s="162"/>
      <c r="I44" s="162"/>
      <c r="J44" s="162"/>
      <c r="K44" s="162"/>
      <c r="L44" s="162"/>
      <c r="M44" s="162"/>
      <c r="N44" s="166"/>
      <c r="O44" s="166"/>
      <c r="P44" s="166"/>
      <c r="Q44" s="166"/>
      <c r="R44" s="162"/>
      <c r="S44" s="162"/>
      <c r="T44" s="162"/>
      <c r="U44" s="162"/>
      <c r="V44" s="162"/>
      <c r="W44" s="162"/>
      <c r="X44" s="162"/>
      <c r="Y44" s="162"/>
      <c r="Z44" s="163"/>
      <c r="AA44" s="163"/>
      <c r="AB44" s="163"/>
      <c r="AC44" s="163"/>
      <c r="AD44" s="163"/>
      <c r="AE44" s="163"/>
      <c r="AF44" s="163"/>
      <c r="AG44" s="163" t="s">
        <v>222</v>
      </c>
      <c r="AH44" s="163">
        <v>0</v>
      </c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</row>
    <row r="45" spans="1:60" ht="22.5" outlineLevel="1" x14ac:dyDescent="0.2">
      <c r="A45" s="155">
        <v>13</v>
      </c>
      <c r="B45" s="156" t="s">
        <v>294</v>
      </c>
      <c r="C45" s="157" t="s">
        <v>295</v>
      </c>
      <c r="D45" s="158" t="s">
        <v>231</v>
      </c>
      <c r="E45" s="159">
        <v>8.36</v>
      </c>
      <c r="F45" s="11"/>
      <c r="G45" s="160">
        <f>ROUND(E45*F45,2)</f>
        <v>0</v>
      </c>
      <c r="H45" s="11">
        <v>46.47</v>
      </c>
      <c r="I45" s="160">
        <f>ROUND(E45*H45,2)</f>
        <v>388.49</v>
      </c>
      <c r="J45" s="11">
        <v>234.03</v>
      </c>
      <c r="K45" s="160">
        <f>ROUND(E45*J45,2)</f>
        <v>1956.49</v>
      </c>
      <c r="L45" s="160">
        <v>21</v>
      </c>
      <c r="M45" s="160">
        <f>G45*(1+L45/100)</f>
        <v>0</v>
      </c>
      <c r="N45" s="159">
        <v>3.9210000000000002E-2</v>
      </c>
      <c r="O45" s="159">
        <f>ROUND(E45*N45,2)</f>
        <v>0.33</v>
      </c>
      <c r="P45" s="159">
        <v>0</v>
      </c>
      <c r="Q45" s="159">
        <f>ROUND(E45*P45,2)</f>
        <v>0</v>
      </c>
      <c r="R45" s="160" t="s">
        <v>244</v>
      </c>
      <c r="S45" s="160" t="s">
        <v>217</v>
      </c>
      <c r="T45" s="161" t="s">
        <v>217</v>
      </c>
      <c r="U45" s="162">
        <v>0.39600000000000002</v>
      </c>
      <c r="V45" s="162">
        <f>ROUND(E45*U45,2)</f>
        <v>3.31</v>
      </c>
      <c r="W45" s="162"/>
      <c r="X45" s="162" t="s">
        <v>218</v>
      </c>
      <c r="Y45" s="162" t="s">
        <v>175</v>
      </c>
      <c r="Z45" s="163"/>
      <c r="AA45" s="163"/>
      <c r="AB45" s="163"/>
      <c r="AC45" s="163"/>
      <c r="AD45" s="163"/>
      <c r="AE45" s="163"/>
      <c r="AF45" s="163"/>
      <c r="AG45" s="163" t="s">
        <v>219</v>
      </c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</row>
    <row r="46" spans="1:60" outlineLevel="2" x14ac:dyDescent="0.2">
      <c r="A46" s="164"/>
      <c r="B46" s="165"/>
      <c r="C46" s="182" t="s">
        <v>246</v>
      </c>
      <c r="D46" s="183"/>
      <c r="E46" s="184"/>
      <c r="F46" s="162"/>
      <c r="G46" s="162"/>
      <c r="H46" s="162"/>
      <c r="I46" s="162"/>
      <c r="J46" s="162"/>
      <c r="K46" s="162"/>
      <c r="L46" s="162"/>
      <c r="M46" s="162"/>
      <c r="N46" s="166"/>
      <c r="O46" s="166"/>
      <c r="P46" s="166"/>
      <c r="Q46" s="166"/>
      <c r="R46" s="162"/>
      <c r="S46" s="162"/>
      <c r="T46" s="162"/>
      <c r="U46" s="162"/>
      <c r="V46" s="162"/>
      <c r="W46" s="162"/>
      <c r="X46" s="162"/>
      <c r="Y46" s="162"/>
      <c r="Z46" s="163"/>
      <c r="AA46" s="163"/>
      <c r="AB46" s="163"/>
      <c r="AC46" s="163"/>
      <c r="AD46" s="163"/>
      <c r="AE46" s="163"/>
      <c r="AF46" s="163"/>
      <c r="AG46" s="163" t="s">
        <v>222</v>
      </c>
      <c r="AH46" s="163">
        <v>0</v>
      </c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</row>
    <row r="47" spans="1:60" outlineLevel="3" x14ac:dyDescent="0.2">
      <c r="A47" s="164"/>
      <c r="B47" s="165"/>
      <c r="C47" s="182" t="s">
        <v>291</v>
      </c>
      <c r="D47" s="183"/>
      <c r="E47" s="184">
        <v>3.19</v>
      </c>
      <c r="F47" s="162"/>
      <c r="G47" s="162"/>
      <c r="H47" s="162"/>
      <c r="I47" s="162"/>
      <c r="J47" s="162"/>
      <c r="K47" s="162"/>
      <c r="L47" s="162"/>
      <c r="M47" s="162"/>
      <c r="N47" s="166"/>
      <c r="O47" s="166"/>
      <c r="P47" s="166"/>
      <c r="Q47" s="166"/>
      <c r="R47" s="162"/>
      <c r="S47" s="162"/>
      <c r="T47" s="162"/>
      <c r="U47" s="162"/>
      <c r="V47" s="162"/>
      <c r="W47" s="162"/>
      <c r="X47" s="162"/>
      <c r="Y47" s="162"/>
      <c r="Z47" s="163"/>
      <c r="AA47" s="163"/>
      <c r="AB47" s="163"/>
      <c r="AC47" s="163"/>
      <c r="AD47" s="163"/>
      <c r="AE47" s="163"/>
      <c r="AF47" s="163"/>
      <c r="AG47" s="163" t="s">
        <v>222</v>
      </c>
      <c r="AH47" s="163">
        <v>0</v>
      </c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</row>
    <row r="48" spans="1:60" outlineLevel="3" x14ac:dyDescent="0.2">
      <c r="A48" s="164"/>
      <c r="B48" s="165"/>
      <c r="C48" s="182" t="s">
        <v>292</v>
      </c>
      <c r="D48" s="183"/>
      <c r="E48" s="184">
        <v>4.55</v>
      </c>
      <c r="F48" s="162"/>
      <c r="G48" s="162"/>
      <c r="H48" s="162"/>
      <c r="I48" s="162"/>
      <c r="J48" s="162"/>
      <c r="K48" s="162"/>
      <c r="L48" s="162"/>
      <c r="M48" s="162"/>
      <c r="N48" s="166"/>
      <c r="O48" s="166"/>
      <c r="P48" s="166"/>
      <c r="Q48" s="166"/>
      <c r="R48" s="162"/>
      <c r="S48" s="162"/>
      <c r="T48" s="162"/>
      <c r="U48" s="162"/>
      <c r="V48" s="162"/>
      <c r="W48" s="162"/>
      <c r="X48" s="162"/>
      <c r="Y48" s="162"/>
      <c r="Z48" s="163"/>
      <c r="AA48" s="163"/>
      <c r="AB48" s="163"/>
      <c r="AC48" s="163"/>
      <c r="AD48" s="163"/>
      <c r="AE48" s="163"/>
      <c r="AF48" s="163"/>
      <c r="AG48" s="163" t="s">
        <v>222</v>
      </c>
      <c r="AH48" s="163">
        <v>0</v>
      </c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</row>
    <row r="49" spans="1:60" outlineLevel="3" x14ac:dyDescent="0.2">
      <c r="A49" s="164"/>
      <c r="B49" s="165"/>
      <c r="C49" s="182" t="s">
        <v>293</v>
      </c>
      <c r="D49" s="183"/>
      <c r="E49" s="184">
        <v>0.62</v>
      </c>
      <c r="F49" s="162"/>
      <c r="G49" s="162"/>
      <c r="H49" s="162"/>
      <c r="I49" s="162"/>
      <c r="J49" s="162"/>
      <c r="K49" s="162"/>
      <c r="L49" s="162"/>
      <c r="M49" s="162"/>
      <c r="N49" s="166"/>
      <c r="O49" s="166"/>
      <c r="P49" s="166"/>
      <c r="Q49" s="166"/>
      <c r="R49" s="162"/>
      <c r="S49" s="162"/>
      <c r="T49" s="162"/>
      <c r="U49" s="162"/>
      <c r="V49" s="162"/>
      <c r="W49" s="162"/>
      <c r="X49" s="162"/>
      <c r="Y49" s="162"/>
      <c r="Z49" s="163"/>
      <c r="AA49" s="163"/>
      <c r="AB49" s="163"/>
      <c r="AC49" s="163"/>
      <c r="AD49" s="163"/>
      <c r="AE49" s="163"/>
      <c r="AF49" s="163"/>
      <c r="AG49" s="163" t="s">
        <v>222</v>
      </c>
      <c r="AH49" s="163">
        <v>0</v>
      </c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</row>
    <row r="50" spans="1:60" outlineLevel="1" x14ac:dyDescent="0.2">
      <c r="A50" s="155">
        <v>14</v>
      </c>
      <c r="B50" s="156" t="s">
        <v>296</v>
      </c>
      <c r="C50" s="157" t="s">
        <v>297</v>
      </c>
      <c r="D50" s="158" t="s">
        <v>231</v>
      </c>
      <c r="E50" s="159">
        <v>8.36</v>
      </c>
      <c r="F50" s="11"/>
      <c r="G50" s="160">
        <f>ROUND(E50*F50,2)</f>
        <v>0</v>
      </c>
      <c r="H50" s="11">
        <v>19.97</v>
      </c>
      <c r="I50" s="160">
        <f>ROUND(E50*H50,2)</f>
        <v>166.95</v>
      </c>
      <c r="J50" s="11">
        <v>131.53</v>
      </c>
      <c r="K50" s="160">
        <f>ROUND(E50*J50,2)</f>
        <v>1099.5899999999999</v>
      </c>
      <c r="L50" s="160">
        <v>21</v>
      </c>
      <c r="M50" s="160">
        <f>G50*(1+L50/100)</f>
        <v>0</v>
      </c>
      <c r="N50" s="159">
        <v>3.5000000000000001E-3</v>
      </c>
      <c r="O50" s="159">
        <f>ROUND(E50*N50,2)</f>
        <v>0.03</v>
      </c>
      <c r="P50" s="159">
        <v>0</v>
      </c>
      <c r="Q50" s="159">
        <f>ROUND(E50*P50,2)</f>
        <v>0</v>
      </c>
      <c r="R50" s="160" t="s">
        <v>244</v>
      </c>
      <c r="S50" s="160" t="s">
        <v>217</v>
      </c>
      <c r="T50" s="161" t="s">
        <v>217</v>
      </c>
      <c r="U50" s="162">
        <v>0.24</v>
      </c>
      <c r="V50" s="162">
        <f>ROUND(E50*U50,2)</f>
        <v>2.0099999999999998</v>
      </c>
      <c r="W50" s="162"/>
      <c r="X50" s="162" t="s">
        <v>218</v>
      </c>
      <c r="Y50" s="162" t="s">
        <v>175</v>
      </c>
      <c r="Z50" s="163"/>
      <c r="AA50" s="163"/>
      <c r="AB50" s="163"/>
      <c r="AC50" s="163"/>
      <c r="AD50" s="163"/>
      <c r="AE50" s="163"/>
      <c r="AF50" s="163"/>
      <c r="AG50" s="163" t="s">
        <v>219</v>
      </c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</row>
    <row r="51" spans="1:60" outlineLevel="2" x14ac:dyDescent="0.2">
      <c r="A51" s="164"/>
      <c r="B51" s="165"/>
      <c r="C51" s="269" t="s">
        <v>290</v>
      </c>
      <c r="D51" s="270"/>
      <c r="E51" s="270"/>
      <c r="F51" s="270"/>
      <c r="G51" s="270"/>
      <c r="H51" s="162"/>
      <c r="I51" s="162"/>
      <c r="J51" s="162"/>
      <c r="K51" s="162"/>
      <c r="L51" s="162"/>
      <c r="M51" s="162"/>
      <c r="N51" s="166"/>
      <c r="O51" s="166"/>
      <c r="P51" s="166"/>
      <c r="Q51" s="166"/>
      <c r="R51" s="162"/>
      <c r="S51" s="162"/>
      <c r="T51" s="162"/>
      <c r="U51" s="162"/>
      <c r="V51" s="162"/>
      <c r="W51" s="162"/>
      <c r="X51" s="162"/>
      <c r="Y51" s="162"/>
      <c r="Z51" s="163"/>
      <c r="AA51" s="163"/>
      <c r="AB51" s="163"/>
      <c r="AC51" s="163"/>
      <c r="AD51" s="163"/>
      <c r="AE51" s="163"/>
      <c r="AF51" s="163"/>
      <c r="AG51" s="163" t="s">
        <v>221</v>
      </c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</row>
    <row r="52" spans="1:60" outlineLevel="2" x14ac:dyDescent="0.2">
      <c r="A52" s="164"/>
      <c r="B52" s="165"/>
      <c r="C52" s="182" t="s">
        <v>246</v>
      </c>
      <c r="D52" s="183"/>
      <c r="E52" s="184"/>
      <c r="F52" s="162"/>
      <c r="G52" s="162"/>
      <c r="H52" s="162"/>
      <c r="I52" s="162"/>
      <c r="J52" s="162"/>
      <c r="K52" s="162"/>
      <c r="L52" s="162"/>
      <c r="M52" s="162"/>
      <c r="N52" s="166"/>
      <c r="O52" s="166"/>
      <c r="P52" s="166"/>
      <c r="Q52" s="166"/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3"/>
      <c r="AE52" s="163"/>
      <c r="AF52" s="163"/>
      <c r="AG52" s="163" t="s">
        <v>222</v>
      </c>
      <c r="AH52" s="163">
        <v>0</v>
      </c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</row>
    <row r="53" spans="1:60" outlineLevel="3" x14ac:dyDescent="0.2">
      <c r="A53" s="164"/>
      <c r="B53" s="165"/>
      <c r="C53" s="182" t="s">
        <v>291</v>
      </c>
      <c r="D53" s="183"/>
      <c r="E53" s="184">
        <v>3.19</v>
      </c>
      <c r="F53" s="162"/>
      <c r="G53" s="162"/>
      <c r="H53" s="162"/>
      <c r="I53" s="162"/>
      <c r="J53" s="162"/>
      <c r="K53" s="162"/>
      <c r="L53" s="162"/>
      <c r="M53" s="162"/>
      <c r="N53" s="166"/>
      <c r="O53" s="166"/>
      <c r="P53" s="166"/>
      <c r="Q53" s="166"/>
      <c r="R53" s="162"/>
      <c r="S53" s="162"/>
      <c r="T53" s="162"/>
      <c r="U53" s="162"/>
      <c r="V53" s="162"/>
      <c r="W53" s="162"/>
      <c r="X53" s="162"/>
      <c r="Y53" s="162"/>
      <c r="Z53" s="163"/>
      <c r="AA53" s="163"/>
      <c r="AB53" s="163"/>
      <c r="AC53" s="163"/>
      <c r="AD53" s="163"/>
      <c r="AE53" s="163"/>
      <c r="AF53" s="163"/>
      <c r="AG53" s="163" t="s">
        <v>222</v>
      </c>
      <c r="AH53" s="163">
        <v>0</v>
      </c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</row>
    <row r="54" spans="1:60" outlineLevel="3" x14ac:dyDescent="0.2">
      <c r="A54" s="164"/>
      <c r="B54" s="165"/>
      <c r="C54" s="182" t="s">
        <v>292</v>
      </c>
      <c r="D54" s="183"/>
      <c r="E54" s="184">
        <v>4.55</v>
      </c>
      <c r="F54" s="162"/>
      <c r="G54" s="162"/>
      <c r="H54" s="162"/>
      <c r="I54" s="162"/>
      <c r="J54" s="162"/>
      <c r="K54" s="162"/>
      <c r="L54" s="162"/>
      <c r="M54" s="162"/>
      <c r="N54" s="166"/>
      <c r="O54" s="166"/>
      <c r="P54" s="166"/>
      <c r="Q54" s="166"/>
      <c r="R54" s="162"/>
      <c r="S54" s="162"/>
      <c r="T54" s="162"/>
      <c r="U54" s="162"/>
      <c r="V54" s="162"/>
      <c r="W54" s="162"/>
      <c r="X54" s="162"/>
      <c r="Y54" s="162"/>
      <c r="Z54" s="163"/>
      <c r="AA54" s="163"/>
      <c r="AB54" s="163"/>
      <c r="AC54" s="163"/>
      <c r="AD54" s="163"/>
      <c r="AE54" s="163"/>
      <c r="AF54" s="163"/>
      <c r="AG54" s="163" t="s">
        <v>222</v>
      </c>
      <c r="AH54" s="163">
        <v>0</v>
      </c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</row>
    <row r="55" spans="1:60" outlineLevel="3" x14ac:dyDescent="0.2">
      <c r="A55" s="164"/>
      <c r="B55" s="165"/>
      <c r="C55" s="182" t="s">
        <v>293</v>
      </c>
      <c r="D55" s="183"/>
      <c r="E55" s="184">
        <v>0.62</v>
      </c>
      <c r="F55" s="162"/>
      <c r="G55" s="162"/>
      <c r="H55" s="162"/>
      <c r="I55" s="162"/>
      <c r="J55" s="162"/>
      <c r="K55" s="162"/>
      <c r="L55" s="162"/>
      <c r="M55" s="162"/>
      <c r="N55" s="166"/>
      <c r="O55" s="166"/>
      <c r="P55" s="166"/>
      <c r="Q55" s="166"/>
      <c r="R55" s="162"/>
      <c r="S55" s="162"/>
      <c r="T55" s="162"/>
      <c r="U55" s="162"/>
      <c r="V55" s="162"/>
      <c r="W55" s="162"/>
      <c r="X55" s="162"/>
      <c r="Y55" s="162"/>
      <c r="Z55" s="163"/>
      <c r="AA55" s="163"/>
      <c r="AB55" s="163"/>
      <c r="AC55" s="163"/>
      <c r="AD55" s="163"/>
      <c r="AE55" s="163"/>
      <c r="AF55" s="163"/>
      <c r="AG55" s="163" t="s">
        <v>222</v>
      </c>
      <c r="AH55" s="163">
        <v>0</v>
      </c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</row>
    <row r="56" spans="1:60" x14ac:dyDescent="0.2">
      <c r="A56" s="147" t="s">
        <v>168</v>
      </c>
      <c r="B56" s="148" t="s">
        <v>94</v>
      </c>
      <c r="C56" s="149" t="s">
        <v>95</v>
      </c>
      <c r="D56" s="150"/>
      <c r="E56" s="151"/>
      <c r="F56" s="152"/>
      <c r="G56" s="152">
        <f>SUMIF(AG57:AG72,"&lt;&gt;NOR",G57:G72)</f>
        <v>0</v>
      </c>
      <c r="H56" s="152"/>
      <c r="I56" s="152">
        <f>SUM(I57:I72)</f>
        <v>5487.91</v>
      </c>
      <c r="J56" s="152"/>
      <c r="K56" s="152">
        <f>SUM(K57:K72)</f>
        <v>6419.55</v>
      </c>
      <c r="L56" s="152"/>
      <c r="M56" s="152">
        <f>SUM(M57:M72)</f>
        <v>0</v>
      </c>
      <c r="N56" s="151"/>
      <c r="O56" s="151">
        <f>SUM(O57:O72)</f>
        <v>0.24000000000000002</v>
      </c>
      <c r="P56" s="151"/>
      <c r="Q56" s="151">
        <f>SUM(Q57:Q72)</f>
        <v>0</v>
      </c>
      <c r="R56" s="152"/>
      <c r="S56" s="152"/>
      <c r="T56" s="153"/>
      <c r="U56" s="154"/>
      <c r="V56" s="154">
        <f>SUM(V57:V72)</f>
        <v>11.92</v>
      </c>
      <c r="W56" s="154"/>
      <c r="X56" s="154"/>
      <c r="Y56" s="154"/>
      <c r="AG56" s="14" t="s">
        <v>169</v>
      </c>
    </row>
    <row r="57" spans="1:60" outlineLevel="1" x14ac:dyDescent="0.2">
      <c r="A57" s="155">
        <v>15</v>
      </c>
      <c r="B57" s="156" t="s">
        <v>298</v>
      </c>
      <c r="C57" s="157" t="s">
        <v>299</v>
      </c>
      <c r="D57" s="158" t="s">
        <v>231</v>
      </c>
      <c r="E57" s="159">
        <v>4.29</v>
      </c>
      <c r="F57" s="11"/>
      <c r="G57" s="160">
        <f>ROUND(E57*F57,2)</f>
        <v>0</v>
      </c>
      <c r="H57" s="11">
        <v>54.51</v>
      </c>
      <c r="I57" s="160">
        <f>ROUND(E57*H57,2)</f>
        <v>233.85</v>
      </c>
      <c r="J57" s="11">
        <v>257.99</v>
      </c>
      <c r="K57" s="160">
        <f>ROUND(E57*J57,2)</f>
        <v>1106.78</v>
      </c>
      <c r="L57" s="160">
        <v>21</v>
      </c>
      <c r="M57" s="160">
        <f>G57*(1+L57/100)</f>
        <v>0</v>
      </c>
      <c r="N57" s="159">
        <v>4.5929999999999999E-2</v>
      </c>
      <c r="O57" s="159">
        <f>ROUND(E57*N57,2)</f>
        <v>0.2</v>
      </c>
      <c r="P57" s="159">
        <v>0</v>
      </c>
      <c r="Q57" s="159">
        <f>ROUND(E57*P57,2)</f>
        <v>0</v>
      </c>
      <c r="R57" s="160" t="s">
        <v>244</v>
      </c>
      <c r="S57" s="160" t="s">
        <v>217</v>
      </c>
      <c r="T57" s="161" t="s">
        <v>217</v>
      </c>
      <c r="U57" s="162">
        <v>0.51100000000000001</v>
      </c>
      <c r="V57" s="162">
        <f>ROUND(E57*U57,2)</f>
        <v>2.19</v>
      </c>
      <c r="W57" s="162"/>
      <c r="X57" s="162" t="s">
        <v>218</v>
      </c>
      <c r="Y57" s="162" t="s">
        <v>175</v>
      </c>
      <c r="Z57" s="163"/>
      <c r="AA57" s="163"/>
      <c r="AB57" s="163"/>
      <c r="AC57" s="163"/>
      <c r="AD57" s="163"/>
      <c r="AE57" s="163"/>
      <c r="AF57" s="163"/>
      <c r="AG57" s="163" t="s">
        <v>219</v>
      </c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</row>
    <row r="58" spans="1:60" outlineLevel="2" x14ac:dyDescent="0.2">
      <c r="A58" s="164"/>
      <c r="B58" s="165"/>
      <c r="C58" s="182" t="s">
        <v>246</v>
      </c>
      <c r="D58" s="183"/>
      <c r="E58" s="184"/>
      <c r="F58" s="162"/>
      <c r="G58" s="162"/>
      <c r="H58" s="162"/>
      <c r="I58" s="162"/>
      <c r="J58" s="162"/>
      <c r="K58" s="162"/>
      <c r="L58" s="162"/>
      <c r="M58" s="162"/>
      <c r="N58" s="166"/>
      <c r="O58" s="166"/>
      <c r="P58" s="166"/>
      <c r="Q58" s="166"/>
      <c r="R58" s="162"/>
      <c r="S58" s="162"/>
      <c r="T58" s="162"/>
      <c r="U58" s="162"/>
      <c r="V58" s="162"/>
      <c r="W58" s="162"/>
      <c r="X58" s="162"/>
      <c r="Y58" s="162"/>
      <c r="Z58" s="163"/>
      <c r="AA58" s="163"/>
      <c r="AB58" s="163"/>
      <c r="AC58" s="163"/>
      <c r="AD58" s="163"/>
      <c r="AE58" s="163"/>
      <c r="AF58" s="163"/>
      <c r="AG58" s="163" t="s">
        <v>222</v>
      </c>
      <c r="AH58" s="163">
        <v>0</v>
      </c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</row>
    <row r="59" spans="1:60" outlineLevel="3" x14ac:dyDescent="0.2">
      <c r="A59" s="164"/>
      <c r="B59" s="165"/>
      <c r="C59" s="182" t="s">
        <v>300</v>
      </c>
      <c r="D59" s="183"/>
      <c r="E59" s="184">
        <v>4.29</v>
      </c>
      <c r="F59" s="162"/>
      <c r="G59" s="162"/>
      <c r="H59" s="162"/>
      <c r="I59" s="162"/>
      <c r="J59" s="162"/>
      <c r="K59" s="162"/>
      <c r="L59" s="162"/>
      <c r="M59" s="162"/>
      <c r="N59" s="166"/>
      <c r="O59" s="166"/>
      <c r="P59" s="166"/>
      <c r="Q59" s="166"/>
      <c r="R59" s="162"/>
      <c r="S59" s="162"/>
      <c r="T59" s="162"/>
      <c r="U59" s="162"/>
      <c r="V59" s="162"/>
      <c r="W59" s="162"/>
      <c r="X59" s="162"/>
      <c r="Y59" s="162"/>
      <c r="Z59" s="163"/>
      <c r="AA59" s="163"/>
      <c r="AB59" s="163"/>
      <c r="AC59" s="163"/>
      <c r="AD59" s="163"/>
      <c r="AE59" s="163"/>
      <c r="AF59" s="163"/>
      <c r="AG59" s="163" t="s">
        <v>222</v>
      </c>
      <c r="AH59" s="163">
        <v>0</v>
      </c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</row>
    <row r="60" spans="1:60" outlineLevel="1" x14ac:dyDescent="0.2">
      <c r="A60" s="155">
        <v>16</v>
      </c>
      <c r="B60" s="156" t="s">
        <v>301</v>
      </c>
      <c r="C60" s="157" t="s">
        <v>302</v>
      </c>
      <c r="D60" s="158" t="s">
        <v>231</v>
      </c>
      <c r="E60" s="159">
        <v>4.29</v>
      </c>
      <c r="F60" s="11"/>
      <c r="G60" s="160">
        <f>ROUND(E60*F60,2)</f>
        <v>0</v>
      </c>
      <c r="H60" s="11">
        <v>17.97</v>
      </c>
      <c r="I60" s="160">
        <f>ROUND(E60*H60,2)</f>
        <v>77.09</v>
      </c>
      <c r="J60" s="11">
        <v>26.73</v>
      </c>
      <c r="K60" s="160">
        <f>ROUND(E60*J60,2)</f>
        <v>114.67</v>
      </c>
      <c r="L60" s="160">
        <v>21</v>
      </c>
      <c r="M60" s="160">
        <f>G60*(1+L60/100)</f>
        <v>0</v>
      </c>
      <c r="N60" s="159">
        <v>4.6999999999999999E-4</v>
      </c>
      <c r="O60" s="159">
        <f>ROUND(E60*N60,2)</f>
        <v>0</v>
      </c>
      <c r="P60" s="159">
        <v>0</v>
      </c>
      <c r="Q60" s="159">
        <f>ROUND(E60*P60,2)</f>
        <v>0</v>
      </c>
      <c r="R60" s="160" t="s">
        <v>244</v>
      </c>
      <c r="S60" s="160" t="s">
        <v>217</v>
      </c>
      <c r="T60" s="161" t="s">
        <v>217</v>
      </c>
      <c r="U60" s="162">
        <v>0.05</v>
      </c>
      <c r="V60" s="162">
        <f>ROUND(E60*U60,2)</f>
        <v>0.21</v>
      </c>
      <c r="W60" s="162"/>
      <c r="X60" s="162" t="s">
        <v>218</v>
      </c>
      <c r="Y60" s="162" t="s">
        <v>175</v>
      </c>
      <c r="Z60" s="163"/>
      <c r="AA60" s="163"/>
      <c r="AB60" s="163"/>
      <c r="AC60" s="163"/>
      <c r="AD60" s="163"/>
      <c r="AE60" s="163"/>
      <c r="AF60" s="163"/>
      <c r="AG60" s="163" t="s">
        <v>219</v>
      </c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</row>
    <row r="61" spans="1:60" outlineLevel="2" x14ac:dyDescent="0.2">
      <c r="A61" s="164"/>
      <c r="B61" s="165"/>
      <c r="C61" s="182" t="s">
        <v>246</v>
      </c>
      <c r="D61" s="183"/>
      <c r="E61" s="184"/>
      <c r="F61" s="162"/>
      <c r="G61" s="162"/>
      <c r="H61" s="162"/>
      <c r="I61" s="162"/>
      <c r="J61" s="162"/>
      <c r="K61" s="162"/>
      <c r="L61" s="162"/>
      <c r="M61" s="162"/>
      <c r="N61" s="166"/>
      <c r="O61" s="166"/>
      <c r="P61" s="166"/>
      <c r="Q61" s="166"/>
      <c r="R61" s="162"/>
      <c r="S61" s="162"/>
      <c r="T61" s="162"/>
      <c r="U61" s="162"/>
      <c r="V61" s="162"/>
      <c r="W61" s="162"/>
      <c r="X61" s="162"/>
      <c r="Y61" s="162"/>
      <c r="Z61" s="163"/>
      <c r="AA61" s="163"/>
      <c r="AB61" s="163"/>
      <c r="AC61" s="163"/>
      <c r="AD61" s="163"/>
      <c r="AE61" s="163"/>
      <c r="AF61" s="163"/>
      <c r="AG61" s="163" t="s">
        <v>222</v>
      </c>
      <c r="AH61" s="163">
        <v>0</v>
      </c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</row>
    <row r="62" spans="1:60" outlineLevel="3" x14ac:dyDescent="0.2">
      <c r="A62" s="164"/>
      <c r="B62" s="165"/>
      <c r="C62" s="182" t="s">
        <v>300</v>
      </c>
      <c r="D62" s="183"/>
      <c r="E62" s="184">
        <v>4.29</v>
      </c>
      <c r="F62" s="162"/>
      <c r="G62" s="162"/>
      <c r="H62" s="162"/>
      <c r="I62" s="162"/>
      <c r="J62" s="162"/>
      <c r="K62" s="162"/>
      <c r="L62" s="162"/>
      <c r="M62" s="162"/>
      <c r="N62" s="166"/>
      <c r="O62" s="166"/>
      <c r="P62" s="166"/>
      <c r="Q62" s="166"/>
      <c r="R62" s="162"/>
      <c r="S62" s="162"/>
      <c r="T62" s="162"/>
      <c r="U62" s="162"/>
      <c r="V62" s="162"/>
      <c r="W62" s="162"/>
      <c r="X62" s="162"/>
      <c r="Y62" s="162"/>
      <c r="Z62" s="163"/>
      <c r="AA62" s="163"/>
      <c r="AB62" s="163"/>
      <c r="AC62" s="163"/>
      <c r="AD62" s="163"/>
      <c r="AE62" s="163"/>
      <c r="AF62" s="163"/>
      <c r="AG62" s="163" t="s">
        <v>222</v>
      </c>
      <c r="AH62" s="163">
        <v>0</v>
      </c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</row>
    <row r="63" spans="1:60" ht="22.5" outlineLevel="1" x14ac:dyDescent="0.2">
      <c r="A63" s="155">
        <v>17</v>
      </c>
      <c r="B63" s="156" t="s">
        <v>303</v>
      </c>
      <c r="C63" s="157" t="s">
        <v>304</v>
      </c>
      <c r="D63" s="158" t="s">
        <v>231</v>
      </c>
      <c r="E63" s="159">
        <v>4.29</v>
      </c>
      <c r="F63" s="11"/>
      <c r="G63" s="160">
        <f>ROUND(E63*F63,2)</f>
        <v>0</v>
      </c>
      <c r="H63" s="11">
        <v>207.1</v>
      </c>
      <c r="I63" s="160">
        <f>ROUND(E63*H63,2)</f>
        <v>888.46</v>
      </c>
      <c r="J63" s="11">
        <v>146.4</v>
      </c>
      <c r="K63" s="160">
        <f>ROUND(E63*J63,2)</f>
        <v>628.05999999999995</v>
      </c>
      <c r="L63" s="160">
        <v>21</v>
      </c>
      <c r="M63" s="160">
        <f>G63*(1+L63/100)</f>
        <v>0</v>
      </c>
      <c r="N63" s="159">
        <v>2.31E-3</v>
      </c>
      <c r="O63" s="159">
        <f>ROUND(E63*N63,2)</f>
        <v>0.01</v>
      </c>
      <c r="P63" s="159">
        <v>0</v>
      </c>
      <c r="Q63" s="159">
        <f>ROUND(E63*P63,2)</f>
        <v>0</v>
      </c>
      <c r="R63" s="160" t="s">
        <v>244</v>
      </c>
      <c r="S63" s="160" t="s">
        <v>217</v>
      </c>
      <c r="T63" s="161" t="s">
        <v>217</v>
      </c>
      <c r="U63" s="162">
        <v>0.24</v>
      </c>
      <c r="V63" s="162">
        <f>ROUND(E63*U63,2)</f>
        <v>1.03</v>
      </c>
      <c r="W63" s="162"/>
      <c r="X63" s="162" t="s">
        <v>218</v>
      </c>
      <c r="Y63" s="162" t="s">
        <v>175</v>
      </c>
      <c r="Z63" s="163"/>
      <c r="AA63" s="163"/>
      <c r="AB63" s="163"/>
      <c r="AC63" s="163"/>
      <c r="AD63" s="163"/>
      <c r="AE63" s="163"/>
      <c r="AF63" s="163"/>
      <c r="AG63" s="163" t="s">
        <v>219</v>
      </c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</row>
    <row r="64" spans="1:60" outlineLevel="2" x14ac:dyDescent="0.2">
      <c r="A64" s="164"/>
      <c r="B64" s="165"/>
      <c r="C64" s="269" t="s">
        <v>290</v>
      </c>
      <c r="D64" s="270"/>
      <c r="E64" s="270"/>
      <c r="F64" s="270"/>
      <c r="G64" s="270"/>
      <c r="H64" s="162"/>
      <c r="I64" s="162"/>
      <c r="J64" s="162"/>
      <c r="K64" s="162"/>
      <c r="L64" s="162"/>
      <c r="M64" s="162"/>
      <c r="N64" s="166"/>
      <c r="O64" s="166"/>
      <c r="P64" s="166"/>
      <c r="Q64" s="166"/>
      <c r="R64" s="162"/>
      <c r="S64" s="162"/>
      <c r="T64" s="162"/>
      <c r="U64" s="162"/>
      <c r="V64" s="162"/>
      <c r="W64" s="162"/>
      <c r="X64" s="162"/>
      <c r="Y64" s="162"/>
      <c r="Z64" s="163"/>
      <c r="AA64" s="163"/>
      <c r="AB64" s="163"/>
      <c r="AC64" s="163"/>
      <c r="AD64" s="163"/>
      <c r="AE64" s="163"/>
      <c r="AF64" s="163"/>
      <c r="AG64" s="163" t="s">
        <v>221</v>
      </c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</row>
    <row r="65" spans="1:60" outlineLevel="2" x14ac:dyDescent="0.2">
      <c r="A65" s="164"/>
      <c r="B65" s="165"/>
      <c r="C65" s="182" t="s">
        <v>246</v>
      </c>
      <c r="D65" s="183"/>
      <c r="E65" s="184"/>
      <c r="F65" s="162"/>
      <c r="G65" s="162"/>
      <c r="H65" s="162"/>
      <c r="I65" s="162"/>
      <c r="J65" s="162"/>
      <c r="K65" s="162"/>
      <c r="L65" s="162"/>
      <c r="M65" s="162"/>
      <c r="N65" s="166"/>
      <c r="O65" s="166"/>
      <c r="P65" s="166"/>
      <c r="Q65" s="166"/>
      <c r="R65" s="162"/>
      <c r="S65" s="162"/>
      <c r="T65" s="162"/>
      <c r="U65" s="162"/>
      <c r="V65" s="162"/>
      <c r="W65" s="162"/>
      <c r="X65" s="162"/>
      <c r="Y65" s="162"/>
      <c r="Z65" s="163"/>
      <c r="AA65" s="163"/>
      <c r="AB65" s="163"/>
      <c r="AC65" s="163"/>
      <c r="AD65" s="163"/>
      <c r="AE65" s="163"/>
      <c r="AF65" s="163"/>
      <c r="AG65" s="163" t="s">
        <v>222</v>
      </c>
      <c r="AH65" s="163">
        <v>0</v>
      </c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</row>
    <row r="66" spans="1:60" outlineLevel="3" x14ac:dyDescent="0.2">
      <c r="A66" s="164"/>
      <c r="B66" s="165"/>
      <c r="C66" s="182" t="s">
        <v>300</v>
      </c>
      <c r="D66" s="183"/>
      <c r="E66" s="184">
        <v>4.29</v>
      </c>
      <c r="F66" s="162"/>
      <c r="G66" s="162"/>
      <c r="H66" s="162"/>
      <c r="I66" s="162"/>
      <c r="J66" s="162"/>
      <c r="K66" s="162"/>
      <c r="L66" s="162"/>
      <c r="M66" s="162"/>
      <c r="N66" s="166"/>
      <c r="O66" s="166"/>
      <c r="P66" s="166"/>
      <c r="Q66" s="166"/>
      <c r="R66" s="162"/>
      <c r="S66" s="162"/>
      <c r="T66" s="162"/>
      <c r="U66" s="162"/>
      <c r="V66" s="162"/>
      <c r="W66" s="162"/>
      <c r="X66" s="162"/>
      <c r="Y66" s="162"/>
      <c r="Z66" s="163"/>
      <c r="AA66" s="163"/>
      <c r="AB66" s="163"/>
      <c r="AC66" s="163"/>
      <c r="AD66" s="163"/>
      <c r="AE66" s="163"/>
      <c r="AF66" s="163"/>
      <c r="AG66" s="163" t="s">
        <v>222</v>
      </c>
      <c r="AH66" s="163">
        <v>0</v>
      </c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</row>
    <row r="67" spans="1:60" ht="22.5" outlineLevel="1" x14ac:dyDescent="0.2">
      <c r="A67" s="155">
        <v>18</v>
      </c>
      <c r="B67" s="156" t="s">
        <v>305</v>
      </c>
      <c r="C67" s="157" t="s">
        <v>306</v>
      </c>
      <c r="D67" s="158" t="s">
        <v>231</v>
      </c>
      <c r="E67" s="159">
        <v>40.450000000000003</v>
      </c>
      <c r="F67" s="11"/>
      <c r="G67" s="160">
        <f>ROUND(E67*F67,2)</f>
        <v>0</v>
      </c>
      <c r="H67" s="11">
        <v>106.02</v>
      </c>
      <c r="I67" s="160">
        <f>ROUND(E67*H67,2)</f>
        <v>4288.51</v>
      </c>
      <c r="J67" s="11">
        <v>112.98</v>
      </c>
      <c r="K67" s="160">
        <f>ROUND(E67*J67,2)</f>
        <v>4570.04</v>
      </c>
      <c r="L67" s="160">
        <v>21</v>
      </c>
      <c r="M67" s="160">
        <f>G67*(1+L67/100)</f>
        <v>0</v>
      </c>
      <c r="N67" s="159">
        <v>8.0000000000000004E-4</v>
      </c>
      <c r="O67" s="159">
        <f>ROUND(E67*N67,2)</f>
        <v>0.03</v>
      </c>
      <c r="P67" s="159">
        <v>0</v>
      </c>
      <c r="Q67" s="159">
        <f>ROUND(E67*P67,2)</f>
        <v>0</v>
      </c>
      <c r="R67" s="160" t="s">
        <v>244</v>
      </c>
      <c r="S67" s="160" t="s">
        <v>217</v>
      </c>
      <c r="T67" s="161" t="s">
        <v>217</v>
      </c>
      <c r="U67" s="162">
        <v>0.21</v>
      </c>
      <c r="V67" s="162">
        <f>ROUND(E67*U67,2)</f>
        <v>8.49</v>
      </c>
      <c r="W67" s="162"/>
      <c r="X67" s="162" t="s">
        <v>218</v>
      </c>
      <c r="Y67" s="162" t="s">
        <v>175</v>
      </c>
      <c r="Z67" s="163"/>
      <c r="AA67" s="163"/>
      <c r="AB67" s="163"/>
      <c r="AC67" s="163"/>
      <c r="AD67" s="163"/>
      <c r="AE67" s="163"/>
      <c r="AF67" s="163"/>
      <c r="AG67" s="163" t="s">
        <v>219</v>
      </c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</row>
    <row r="68" spans="1:60" outlineLevel="2" x14ac:dyDescent="0.2">
      <c r="A68" s="164"/>
      <c r="B68" s="165"/>
      <c r="C68" s="269" t="s">
        <v>307</v>
      </c>
      <c r="D68" s="270"/>
      <c r="E68" s="270"/>
      <c r="F68" s="270"/>
      <c r="G68" s="270"/>
      <c r="H68" s="162"/>
      <c r="I68" s="162"/>
      <c r="J68" s="162"/>
      <c r="K68" s="162"/>
      <c r="L68" s="162"/>
      <c r="M68" s="162"/>
      <c r="N68" s="166"/>
      <c r="O68" s="166"/>
      <c r="P68" s="166"/>
      <c r="Q68" s="166"/>
      <c r="R68" s="162"/>
      <c r="S68" s="162"/>
      <c r="T68" s="162"/>
      <c r="U68" s="162"/>
      <c r="V68" s="162"/>
      <c r="W68" s="162"/>
      <c r="X68" s="162"/>
      <c r="Y68" s="162"/>
      <c r="Z68" s="163"/>
      <c r="AA68" s="163"/>
      <c r="AB68" s="163"/>
      <c r="AC68" s="163"/>
      <c r="AD68" s="163"/>
      <c r="AE68" s="163"/>
      <c r="AF68" s="163"/>
      <c r="AG68" s="163" t="s">
        <v>221</v>
      </c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</row>
    <row r="69" spans="1:60" outlineLevel="2" x14ac:dyDescent="0.2">
      <c r="A69" s="164"/>
      <c r="B69" s="165"/>
      <c r="C69" s="260" t="s">
        <v>308</v>
      </c>
      <c r="D69" s="261"/>
      <c r="E69" s="261"/>
      <c r="F69" s="261"/>
      <c r="G69" s="261"/>
      <c r="H69" s="162"/>
      <c r="I69" s="162"/>
      <c r="J69" s="162"/>
      <c r="K69" s="162"/>
      <c r="L69" s="162"/>
      <c r="M69" s="162"/>
      <c r="N69" s="166"/>
      <c r="O69" s="166"/>
      <c r="P69" s="166"/>
      <c r="Q69" s="166"/>
      <c r="R69" s="162"/>
      <c r="S69" s="162"/>
      <c r="T69" s="162"/>
      <c r="U69" s="162"/>
      <c r="V69" s="162"/>
      <c r="W69" s="162"/>
      <c r="X69" s="162"/>
      <c r="Y69" s="162"/>
      <c r="Z69" s="163"/>
      <c r="AA69" s="163"/>
      <c r="AB69" s="163"/>
      <c r="AC69" s="163"/>
      <c r="AD69" s="163"/>
      <c r="AE69" s="163"/>
      <c r="AF69" s="163"/>
      <c r="AG69" s="163" t="s">
        <v>178</v>
      </c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</row>
    <row r="70" spans="1:60" outlineLevel="2" x14ac:dyDescent="0.2">
      <c r="A70" s="164"/>
      <c r="B70" s="165"/>
      <c r="C70" s="182" t="s">
        <v>246</v>
      </c>
      <c r="D70" s="183"/>
      <c r="E70" s="184"/>
      <c r="F70" s="162"/>
      <c r="G70" s="162"/>
      <c r="H70" s="162"/>
      <c r="I70" s="162"/>
      <c r="J70" s="162"/>
      <c r="K70" s="162"/>
      <c r="L70" s="162"/>
      <c r="M70" s="162"/>
      <c r="N70" s="166"/>
      <c r="O70" s="166"/>
      <c r="P70" s="166"/>
      <c r="Q70" s="166"/>
      <c r="R70" s="162"/>
      <c r="S70" s="162"/>
      <c r="T70" s="162"/>
      <c r="U70" s="162"/>
      <c r="V70" s="162"/>
      <c r="W70" s="162"/>
      <c r="X70" s="162"/>
      <c r="Y70" s="162"/>
      <c r="Z70" s="163"/>
      <c r="AA70" s="163"/>
      <c r="AB70" s="163"/>
      <c r="AC70" s="163"/>
      <c r="AD70" s="163"/>
      <c r="AE70" s="163"/>
      <c r="AF70" s="163"/>
      <c r="AG70" s="163" t="s">
        <v>222</v>
      </c>
      <c r="AH70" s="163">
        <v>0</v>
      </c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</row>
    <row r="71" spans="1:60" outlineLevel="3" x14ac:dyDescent="0.2">
      <c r="A71" s="164"/>
      <c r="B71" s="165"/>
      <c r="C71" s="182" t="s">
        <v>309</v>
      </c>
      <c r="D71" s="183"/>
      <c r="E71" s="184">
        <v>20.221</v>
      </c>
      <c r="F71" s="162"/>
      <c r="G71" s="162"/>
      <c r="H71" s="162"/>
      <c r="I71" s="162"/>
      <c r="J71" s="162"/>
      <c r="K71" s="162"/>
      <c r="L71" s="162"/>
      <c r="M71" s="162"/>
      <c r="N71" s="166"/>
      <c r="O71" s="166"/>
      <c r="P71" s="166"/>
      <c r="Q71" s="166"/>
      <c r="R71" s="162"/>
      <c r="S71" s="162"/>
      <c r="T71" s="162"/>
      <c r="U71" s="162"/>
      <c r="V71" s="162"/>
      <c r="W71" s="162"/>
      <c r="X71" s="162"/>
      <c r="Y71" s="162"/>
      <c r="Z71" s="163"/>
      <c r="AA71" s="163"/>
      <c r="AB71" s="163"/>
      <c r="AC71" s="163"/>
      <c r="AD71" s="163"/>
      <c r="AE71" s="163"/>
      <c r="AF71" s="163"/>
      <c r="AG71" s="163" t="s">
        <v>222</v>
      </c>
      <c r="AH71" s="163">
        <v>0</v>
      </c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</row>
    <row r="72" spans="1:60" outlineLevel="3" x14ac:dyDescent="0.2">
      <c r="A72" s="164"/>
      <c r="B72" s="165"/>
      <c r="C72" s="182" t="s">
        <v>310</v>
      </c>
      <c r="D72" s="183"/>
      <c r="E72" s="184">
        <v>20.228999999999999</v>
      </c>
      <c r="F72" s="162"/>
      <c r="G72" s="162"/>
      <c r="H72" s="162"/>
      <c r="I72" s="162"/>
      <c r="J72" s="162"/>
      <c r="K72" s="162"/>
      <c r="L72" s="162"/>
      <c r="M72" s="162"/>
      <c r="N72" s="166"/>
      <c r="O72" s="166"/>
      <c r="P72" s="166"/>
      <c r="Q72" s="166"/>
      <c r="R72" s="162"/>
      <c r="S72" s="162"/>
      <c r="T72" s="162"/>
      <c r="U72" s="162"/>
      <c r="V72" s="162"/>
      <c r="W72" s="162"/>
      <c r="X72" s="162"/>
      <c r="Y72" s="162"/>
      <c r="Z72" s="163"/>
      <c r="AA72" s="163"/>
      <c r="AB72" s="163"/>
      <c r="AC72" s="163"/>
      <c r="AD72" s="163"/>
      <c r="AE72" s="163"/>
      <c r="AF72" s="163"/>
      <c r="AG72" s="163" t="s">
        <v>222</v>
      </c>
      <c r="AH72" s="163">
        <v>0</v>
      </c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</row>
    <row r="73" spans="1:60" x14ac:dyDescent="0.2">
      <c r="A73" s="147" t="s">
        <v>168</v>
      </c>
      <c r="B73" s="148" t="s">
        <v>96</v>
      </c>
      <c r="C73" s="149" t="s">
        <v>97</v>
      </c>
      <c r="D73" s="150"/>
      <c r="E73" s="151"/>
      <c r="F73" s="152"/>
      <c r="G73" s="152">
        <f>SUMIF(AG74:AG79,"&lt;&gt;NOR",G74:G79)</f>
        <v>0</v>
      </c>
      <c r="H73" s="152"/>
      <c r="I73" s="152">
        <f>SUM(I74:I79)</f>
        <v>29325.200000000001</v>
      </c>
      <c r="J73" s="152"/>
      <c r="K73" s="152">
        <f>SUM(K74:K79)</f>
        <v>5615.05</v>
      </c>
      <c r="L73" s="152"/>
      <c r="M73" s="152">
        <f>SUM(M74:M79)</f>
        <v>0</v>
      </c>
      <c r="N73" s="151"/>
      <c r="O73" s="151">
        <f>SUM(O74:O79)</f>
        <v>1.59</v>
      </c>
      <c r="P73" s="151"/>
      <c r="Q73" s="151">
        <f>SUM(Q74:Q79)</f>
        <v>0</v>
      </c>
      <c r="R73" s="152"/>
      <c r="S73" s="152"/>
      <c r="T73" s="153"/>
      <c r="U73" s="154"/>
      <c r="V73" s="154">
        <f>SUM(V74:V79)</f>
        <v>10.44</v>
      </c>
      <c r="W73" s="154"/>
      <c r="X73" s="154"/>
      <c r="Y73" s="154"/>
      <c r="AG73" s="14" t="s">
        <v>169</v>
      </c>
    </row>
    <row r="74" spans="1:60" ht="22.5" outlineLevel="1" x14ac:dyDescent="0.2">
      <c r="A74" s="155">
        <v>19</v>
      </c>
      <c r="B74" s="156" t="s">
        <v>311</v>
      </c>
      <c r="C74" s="157" t="s">
        <v>312</v>
      </c>
      <c r="D74" s="158" t="s">
        <v>231</v>
      </c>
      <c r="E74" s="159">
        <v>21.975000000000001</v>
      </c>
      <c r="F74" s="11"/>
      <c r="G74" s="160">
        <f>ROUND(E74*F74,2)</f>
        <v>0</v>
      </c>
      <c r="H74" s="11">
        <v>1334.48</v>
      </c>
      <c r="I74" s="160">
        <f>ROUND(E74*H74,2)</f>
        <v>29325.200000000001</v>
      </c>
      <c r="J74" s="11">
        <v>255.52</v>
      </c>
      <c r="K74" s="160">
        <f>ROUND(E74*J74,2)</f>
        <v>5615.05</v>
      </c>
      <c r="L74" s="160">
        <v>21</v>
      </c>
      <c r="M74" s="160">
        <f>G74*(1+L74/100)</f>
        <v>0</v>
      </c>
      <c r="N74" s="159">
        <v>7.2150000000000006E-2</v>
      </c>
      <c r="O74" s="159">
        <f>ROUND(E74*N74,2)</f>
        <v>1.59</v>
      </c>
      <c r="P74" s="159">
        <v>0</v>
      </c>
      <c r="Q74" s="159">
        <f>ROUND(E74*P74,2)</f>
        <v>0</v>
      </c>
      <c r="R74" s="160" t="s">
        <v>244</v>
      </c>
      <c r="S74" s="160" t="s">
        <v>217</v>
      </c>
      <c r="T74" s="161" t="s">
        <v>217</v>
      </c>
      <c r="U74" s="162">
        <v>0.47499999999999998</v>
      </c>
      <c r="V74" s="162">
        <f>ROUND(E74*U74,2)</f>
        <v>10.44</v>
      </c>
      <c r="W74" s="162"/>
      <c r="X74" s="162" t="s">
        <v>218</v>
      </c>
      <c r="Y74" s="162" t="s">
        <v>175</v>
      </c>
      <c r="Z74" s="163"/>
      <c r="AA74" s="163"/>
      <c r="AB74" s="163"/>
      <c r="AC74" s="163"/>
      <c r="AD74" s="163"/>
      <c r="AE74" s="163"/>
      <c r="AF74" s="163"/>
      <c r="AG74" s="163" t="s">
        <v>219</v>
      </c>
      <c r="AH74" s="163"/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</row>
    <row r="75" spans="1:60" outlineLevel="2" x14ac:dyDescent="0.2">
      <c r="A75" s="164"/>
      <c r="B75" s="165"/>
      <c r="C75" s="269" t="s">
        <v>313</v>
      </c>
      <c r="D75" s="270"/>
      <c r="E75" s="270"/>
      <c r="F75" s="270"/>
      <c r="G75" s="270"/>
      <c r="H75" s="162"/>
      <c r="I75" s="162"/>
      <c r="J75" s="162"/>
      <c r="K75" s="162"/>
      <c r="L75" s="162"/>
      <c r="M75" s="162"/>
      <c r="N75" s="166"/>
      <c r="O75" s="166"/>
      <c r="P75" s="166"/>
      <c r="Q75" s="166"/>
      <c r="R75" s="162"/>
      <c r="S75" s="162"/>
      <c r="T75" s="162"/>
      <c r="U75" s="162"/>
      <c r="V75" s="162"/>
      <c r="W75" s="162"/>
      <c r="X75" s="162"/>
      <c r="Y75" s="162"/>
      <c r="Z75" s="163"/>
      <c r="AA75" s="163"/>
      <c r="AB75" s="163"/>
      <c r="AC75" s="163"/>
      <c r="AD75" s="163"/>
      <c r="AE75" s="163"/>
      <c r="AF75" s="163"/>
      <c r="AG75" s="163" t="s">
        <v>221</v>
      </c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</row>
    <row r="76" spans="1:60" outlineLevel="2" x14ac:dyDescent="0.2">
      <c r="A76" s="164"/>
      <c r="B76" s="165"/>
      <c r="C76" s="260" t="s">
        <v>314</v>
      </c>
      <c r="D76" s="261"/>
      <c r="E76" s="261"/>
      <c r="F76" s="261"/>
      <c r="G76" s="261"/>
      <c r="H76" s="162"/>
      <c r="I76" s="162"/>
      <c r="J76" s="162"/>
      <c r="K76" s="162"/>
      <c r="L76" s="162"/>
      <c r="M76" s="162"/>
      <c r="N76" s="166"/>
      <c r="O76" s="166"/>
      <c r="P76" s="166"/>
      <c r="Q76" s="166"/>
      <c r="R76" s="162"/>
      <c r="S76" s="162"/>
      <c r="T76" s="162"/>
      <c r="U76" s="162"/>
      <c r="V76" s="162"/>
      <c r="W76" s="162"/>
      <c r="X76" s="162"/>
      <c r="Y76" s="162"/>
      <c r="Z76" s="163"/>
      <c r="AA76" s="163"/>
      <c r="AB76" s="163"/>
      <c r="AC76" s="163"/>
      <c r="AD76" s="163"/>
      <c r="AE76" s="163"/>
      <c r="AF76" s="163"/>
      <c r="AG76" s="163" t="s">
        <v>178</v>
      </c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</row>
    <row r="77" spans="1:60" outlineLevel="2" x14ac:dyDescent="0.2">
      <c r="A77" s="164"/>
      <c r="B77" s="165"/>
      <c r="C77" s="182" t="s">
        <v>287</v>
      </c>
      <c r="D77" s="183"/>
      <c r="E77" s="184"/>
      <c r="F77" s="162"/>
      <c r="G77" s="162"/>
      <c r="H77" s="162"/>
      <c r="I77" s="162"/>
      <c r="J77" s="162"/>
      <c r="K77" s="162"/>
      <c r="L77" s="162"/>
      <c r="M77" s="162"/>
      <c r="N77" s="166"/>
      <c r="O77" s="166"/>
      <c r="P77" s="166"/>
      <c r="Q77" s="166"/>
      <c r="R77" s="162"/>
      <c r="S77" s="162"/>
      <c r="T77" s="162"/>
      <c r="U77" s="162"/>
      <c r="V77" s="162"/>
      <c r="W77" s="162"/>
      <c r="X77" s="162"/>
      <c r="Y77" s="162"/>
      <c r="Z77" s="163"/>
      <c r="AA77" s="163"/>
      <c r="AB77" s="163"/>
      <c r="AC77" s="163"/>
      <c r="AD77" s="163"/>
      <c r="AE77" s="163"/>
      <c r="AF77" s="163"/>
      <c r="AG77" s="163" t="s">
        <v>222</v>
      </c>
      <c r="AH77" s="163">
        <v>0</v>
      </c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</row>
    <row r="78" spans="1:60" ht="22.5" outlineLevel="3" x14ac:dyDescent="0.2">
      <c r="A78" s="164"/>
      <c r="B78" s="165"/>
      <c r="C78" s="182" t="s">
        <v>315</v>
      </c>
      <c r="D78" s="183"/>
      <c r="E78" s="184">
        <v>18.7</v>
      </c>
      <c r="F78" s="162"/>
      <c r="G78" s="162"/>
      <c r="H78" s="162"/>
      <c r="I78" s="162"/>
      <c r="J78" s="162"/>
      <c r="K78" s="162"/>
      <c r="L78" s="162"/>
      <c r="M78" s="162"/>
      <c r="N78" s="166"/>
      <c r="O78" s="166"/>
      <c r="P78" s="166"/>
      <c r="Q78" s="166"/>
      <c r="R78" s="162"/>
      <c r="S78" s="162"/>
      <c r="T78" s="162"/>
      <c r="U78" s="162"/>
      <c r="V78" s="162"/>
      <c r="W78" s="162"/>
      <c r="X78" s="162"/>
      <c r="Y78" s="162"/>
      <c r="Z78" s="163"/>
      <c r="AA78" s="163"/>
      <c r="AB78" s="163"/>
      <c r="AC78" s="163"/>
      <c r="AD78" s="163"/>
      <c r="AE78" s="163"/>
      <c r="AF78" s="163"/>
      <c r="AG78" s="163" t="s">
        <v>222</v>
      </c>
      <c r="AH78" s="163">
        <v>0</v>
      </c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</row>
    <row r="79" spans="1:60" outlineLevel="3" x14ac:dyDescent="0.2">
      <c r="A79" s="164"/>
      <c r="B79" s="165"/>
      <c r="C79" s="182" t="s">
        <v>316</v>
      </c>
      <c r="D79" s="183"/>
      <c r="E79" s="184">
        <v>3.2749999999999999</v>
      </c>
      <c r="F79" s="162"/>
      <c r="G79" s="162"/>
      <c r="H79" s="162"/>
      <c r="I79" s="162"/>
      <c r="J79" s="162"/>
      <c r="K79" s="162"/>
      <c r="L79" s="162"/>
      <c r="M79" s="162"/>
      <c r="N79" s="166"/>
      <c r="O79" s="166"/>
      <c r="P79" s="166"/>
      <c r="Q79" s="166"/>
      <c r="R79" s="162"/>
      <c r="S79" s="162"/>
      <c r="T79" s="162"/>
      <c r="U79" s="162"/>
      <c r="V79" s="162"/>
      <c r="W79" s="162"/>
      <c r="X79" s="162"/>
      <c r="Y79" s="162"/>
      <c r="Z79" s="163"/>
      <c r="AA79" s="163"/>
      <c r="AB79" s="163"/>
      <c r="AC79" s="163"/>
      <c r="AD79" s="163"/>
      <c r="AE79" s="163"/>
      <c r="AF79" s="163"/>
      <c r="AG79" s="163" t="s">
        <v>222</v>
      </c>
      <c r="AH79" s="163">
        <v>0</v>
      </c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</row>
    <row r="80" spans="1:60" x14ac:dyDescent="0.2">
      <c r="A80" s="147" t="s">
        <v>168</v>
      </c>
      <c r="B80" s="148" t="s">
        <v>98</v>
      </c>
      <c r="C80" s="149" t="s">
        <v>99</v>
      </c>
      <c r="D80" s="150"/>
      <c r="E80" s="151"/>
      <c r="F80" s="152"/>
      <c r="G80" s="152">
        <f>SUMIF(AG81:AG91,"&lt;&gt;NOR",G81:G91)</f>
        <v>0</v>
      </c>
      <c r="H80" s="152"/>
      <c r="I80" s="152">
        <f>SUM(I81:I91)</f>
        <v>0</v>
      </c>
      <c r="J80" s="152"/>
      <c r="K80" s="152">
        <f>SUM(K81:K91)</f>
        <v>10054</v>
      </c>
      <c r="L80" s="152"/>
      <c r="M80" s="152">
        <f>SUM(M81:M91)</f>
        <v>0</v>
      </c>
      <c r="N80" s="151"/>
      <c r="O80" s="151">
        <f>SUM(O81:O91)</f>
        <v>0.04</v>
      </c>
      <c r="P80" s="151"/>
      <c r="Q80" s="151">
        <f>SUM(Q81:Q91)</f>
        <v>0</v>
      </c>
      <c r="R80" s="152"/>
      <c r="S80" s="152"/>
      <c r="T80" s="153"/>
      <c r="U80" s="154"/>
      <c r="V80" s="154">
        <f>SUM(V81:V91)</f>
        <v>1.86</v>
      </c>
      <c r="W80" s="154"/>
      <c r="X80" s="154"/>
      <c r="Y80" s="154"/>
      <c r="AG80" s="14" t="s">
        <v>169</v>
      </c>
    </row>
    <row r="81" spans="1:60" ht="22.5" outlineLevel="1" x14ac:dyDescent="0.2">
      <c r="A81" s="155">
        <v>20</v>
      </c>
      <c r="B81" s="156" t="s">
        <v>317</v>
      </c>
      <c r="C81" s="157" t="s">
        <v>318</v>
      </c>
      <c r="D81" s="158" t="s">
        <v>266</v>
      </c>
      <c r="E81" s="159">
        <v>1</v>
      </c>
      <c r="F81" s="11"/>
      <c r="G81" s="160">
        <f>ROUND(E81*F81,2)</f>
        <v>0</v>
      </c>
      <c r="H81" s="11">
        <v>0</v>
      </c>
      <c r="I81" s="160">
        <f>ROUND(E81*H81,2)</f>
        <v>0</v>
      </c>
      <c r="J81" s="11">
        <v>10054</v>
      </c>
      <c r="K81" s="160">
        <f>ROUND(E81*J81,2)</f>
        <v>10054</v>
      </c>
      <c r="L81" s="160">
        <v>21</v>
      </c>
      <c r="M81" s="160">
        <f>G81*(1+L81/100)</f>
        <v>0</v>
      </c>
      <c r="N81" s="159">
        <v>3.8969999999999998E-2</v>
      </c>
      <c r="O81" s="159">
        <f>ROUND(E81*N81,2)</f>
        <v>0.04</v>
      </c>
      <c r="P81" s="159">
        <v>0</v>
      </c>
      <c r="Q81" s="159">
        <f>ROUND(E81*P81,2)</f>
        <v>0</v>
      </c>
      <c r="R81" s="160"/>
      <c r="S81" s="160" t="s">
        <v>173</v>
      </c>
      <c r="T81" s="161" t="s">
        <v>174</v>
      </c>
      <c r="U81" s="162">
        <v>1.86</v>
      </c>
      <c r="V81" s="162">
        <f>ROUND(E81*U81,2)</f>
        <v>1.86</v>
      </c>
      <c r="W81" s="162"/>
      <c r="X81" s="162" t="s">
        <v>218</v>
      </c>
      <c r="Y81" s="162" t="s">
        <v>175</v>
      </c>
      <c r="Z81" s="163"/>
      <c r="AA81" s="163"/>
      <c r="AB81" s="163"/>
      <c r="AC81" s="163"/>
      <c r="AD81" s="163"/>
      <c r="AE81" s="163"/>
      <c r="AF81" s="163"/>
      <c r="AG81" s="163" t="s">
        <v>219</v>
      </c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</row>
    <row r="82" spans="1:60" outlineLevel="2" x14ac:dyDescent="0.2">
      <c r="A82" s="164"/>
      <c r="B82" s="165"/>
      <c r="C82" s="258" t="s">
        <v>319</v>
      </c>
      <c r="D82" s="259"/>
      <c r="E82" s="259"/>
      <c r="F82" s="259"/>
      <c r="G82" s="259"/>
      <c r="H82" s="162"/>
      <c r="I82" s="162"/>
      <c r="J82" s="162"/>
      <c r="K82" s="162"/>
      <c r="L82" s="162"/>
      <c r="M82" s="162"/>
      <c r="N82" s="166"/>
      <c r="O82" s="166"/>
      <c r="P82" s="166"/>
      <c r="Q82" s="166"/>
      <c r="R82" s="162"/>
      <c r="S82" s="162"/>
      <c r="T82" s="162"/>
      <c r="U82" s="162"/>
      <c r="V82" s="162"/>
      <c r="W82" s="162"/>
      <c r="X82" s="162"/>
      <c r="Y82" s="162"/>
      <c r="Z82" s="163"/>
      <c r="AA82" s="163"/>
      <c r="AB82" s="163"/>
      <c r="AC82" s="163"/>
      <c r="AD82" s="163"/>
      <c r="AE82" s="163"/>
      <c r="AF82" s="163"/>
      <c r="AG82" s="163" t="s">
        <v>178</v>
      </c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</row>
    <row r="83" spans="1:60" outlineLevel="3" x14ac:dyDescent="0.2">
      <c r="A83" s="164"/>
      <c r="B83" s="165"/>
      <c r="C83" s="260" t="s">
        <v>320</v>
      </c>
      <c r="D83" s="261"/>
      <c r="E83" s="261"/>
      <c r="F83" s="261"/>
      <c r="G83" s="261"/>
      <c r="H83" s="162"/>
      <c r="I83" s="162"/>
      <c r="J83" s="162"/>
      <c r="K83" s="162"/>
      <c r="L83" s="162"/>
      <c r="M83" s="162"/>
      <c r="N83" s="166"/>
      <c r="O83" s="166"/>
      <c r="P83" s="166"/>
      <c r="Q83" s="166"/>
      <c r="R83" s="162"/>
      <c r="S83" s="162"/>
      <c r="T83" s="162"/>
      <c r="U83" s="162"/>
      <c r="V83" s="162"/>
      <c r="W83" s="162"/>
      <c r="X83" s="162"/>
      <c r="Y83" s="162"/>
      <c r="Z83" s="163"/>
      <c r="AA83" s="163"/>
      <c r="AB83" s="163"/>
      <c r="AC83" s="163"/>
      <c r="AD83" s="163"/>
      <c r="AE83" s="163"/>
      <c r="AF83" s="163"/>
      <c r="AG83" s="163" t="s">
        <v>178</v>
      </c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</row>
    <row r="84" spans="1:60" outlineLevel="3" x14ac:dyDescent="0.2">
      <c r="A84" s="164"/>
      <c r="B84" s="165"/>
      <c r="C84" s="260" t="s">
        <v>321</v>
      </c>
      <c r="D84" s="261"/>
      <c r="E84" s="261"/>
      <c r="F84" s="261"/>
      <c r="G84" s="261"/>
      <c r="H84" s="162"/>
      <c r="I84" s="162"/>
      <c r="J84" s="162"/>
      <c r="K84" s="162"/>
      <c r="L84" s="162"/>
      <c r="M84" s="162"/>
      <c r="N84" s="166"/>
      <c r="O84" s="166"/>
      <c r="P84" s="166"/>
      <c r="Q84" s="166"/>
      <c r="R84" s="162"/>
      <c r="S84" s="162"/>
      <c r="T84" s="162"/>
      <c r="U84" s="162"/>
      <c r="V84" s="162"/>
      <c r="W84" s="162"/>
      <c r="X84" s="162"/>
      <c r="Y84" s="162"/>
      <c r="Z84" s="163"/>
      <c r="AA84" s="163"/>
      <c r="AB84" s="163"/>
      <c r="AC84" s="163"/>
      <c r="AD84" s="163"/>
      <c r="AE84" s="163"/>
      <c r="AF84" s="163"/>
      <c r="AG84" s="163" t="s">
        <v>178</v>
      </c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</row>
    <row r="85" spans="1:60" outlineLevel="3" x14ac:dyDescent="0.2">
      <c r="A85" s="164"/>
      <c r="B85" s="165"/>
      <c r="C85" s="260" t="s">
        <v>322</v>
      </c>
      <c r="D85" s="261"/>
      <c r="E85" s="261"/>
      <c r="F85" s="261"/>
      <c r="G85" s="261"/>
      <c r="H85" s="162"/>
      <c r="I85" s="162"/>
      <c r="J85" s="162"/>
      <c r="K85" s="162"/>
      <c r="L85" s="162"/>
      <c r="M85" s="162"/>
      <c r="N85" s="166"/>
      <c r="O85" s="166"/>
      <c r="P85" s="166"/>
      <c r="Q85" s="166"/>
      <c r="R85" s="162"/>
      <c r="S85" s="162"/>
      <c r="T85" s="162"/>
      <c r="U85" s="162"/>
      <c r="V85" s="162"/>
      <c r="W85" s="162"/>
      <c r="X85" s="162"/>
      <c r="Y85" s="162"/>
      <c r="Z85" s="163"/>
      <c r="AA85" s="163"/>
      <c r="AB85" s="163"/>
      <c r="AC85" s="163"/>
      <c r="AD85" s="163"/>
      <c r="AE85" s="163"/>
      <c r="AF85" s="163"/>
      <c r="AG85" s="163" t="s">
        <v>178</v>
      </c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</row>
    <row r="86" spans="1:60" outlineLevel="3" x14ac:dyDescent="0.2">
      <c r="A86" s="164"/>
      <c r="B86" s="165"/>
      <c r="C86" s="260" t="s">
        <v>323</v>
      </c>
      <c r="D86" s="261"/>
      <c r="E86" s="261"/>
      <c r="F86" s="261"/>
      <c r="G86" s="261"/>
      <c r="H86" s="162"/>
      <c r="I86" s="162"/>
      <c r="J86" s="162"/>
      <c r="K86" s="162"/>
      <c r="L86" s="162"/>
      <c r="M86" s="162"/>
      <c r="N86" s="166"/>
      <c r="O86" s="166"/>
      <c r="P86" s="166"/>
      <c r="Q86" s="166"/>
      <c r="R86" s="162"/>
      <c r="S86" s="162"/>
      <c r="T86" s="162"/>
      <c r="U86" s="162"/>
      <c r="V86" s="162"/>
      <c r="W86" s="162"/>
      <c r="X86" s="162"/>
      <c r="Y86" s="162"/>
      <c r="Z86" s="163"/>
      <c r="AA86" s="163"/>
      <c r="AB86" s="163"/>
      <c r="AC86" s="163"/>
      <c r="AD86" s="163"/>
      <c r="AE86" s="163"/>
      <c r="AF86" s="163"/>
      <c r="AG86" s="163" t="s">
        <v>178</v>
      </c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</row>
    <row r="87" spans="1:60" outlineLevel="3" x14ac:dyDescent="0.2">
      <c r="A87" s="164"/>
      <c r="B87" s="165"/>
      <c r="C87" s="260" t="s">
        <v>324</v>
      </c>
      <c r="D87" s="261"/>
      <c r="E87" s="261"/>
      <c r="F87" s="261"/>
      <c r="G87" s="261"/>
      <c r="H87" s="162"/>
      <c r="I87" s="162"/>
      <c r="J87" s="162"/>
      <c r="K87" s="162"/>
      <c r="L87" s="162"/>
      <c r="M87" s="162"/>
      <c r="N87" s="166"/>
      <c r="O87" s="166"/>
      <c r="P87" s="166"/>
      <c r="Q87" s="166"/>
      <c r="R87" s="162"/>
      <c r="S87" s="162"/>
      <c r="T87" s="162"/>
      <c r="U87" s="162"/>
      <c r="V87" s="162"/>
      <c r="W87" s="162"/>
      <c r="X87" s="162"/>
      <c r="Y87" s="162"/>
      <c r="Z87" s="163"/>
      <c r="AA87" s="163"/>
      <c r="AB87" s="163"/>
      <c r="AC87" s="163"/>
      <c r="AD87" s="163"/>
      <c r="AE87" s="163"/>
      <c r="AF87" s="163"/>
      <c r="AG87" s="163" t="s">
        <v>178</v>
      </c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</row>
    <row r="88" spans="1:60" outlineLevel="3" x14ac:dyDescent="0.2">
      <c r="A88" s="164"/>
      <c r="B88" s="165"/>
      <c r="C88" s="260" t="s">
        <v>325</v>
      </c>
      <c r="D88" s="261"/>
      <c r="E88" s="261"/>
      <c r="F88" s="261"/>
      <c r="G88" s="261"/>
      <c r="H88" s="162"/>
      <c r="I88" s="162"/>
      <c r="J88" s="162"/>
      <c r="K88" s="162"/>
      <c r="L88" s="162"/>
      <c r="M88" s="162"/>
      <c r="N88" s="166"/>
      <c r="O88" s="166"/>
      <c r="P88" s="166"/>
      <c r="Q88" s="166"/>
      <c r="R88" s="162"/>
      <c r="S88" s="162"/>
      <c r="T88" s="162"/>
      <c r="U88" s="162"/>
      <c r="V88" s="162"/>
      <c r="W88" s="162"/>
      <c r="X88" s="162"/>
      <c r="Y88" s="162"/>
      <c r="Z88" s="163"/>
      <c r="AA88" s="163"/>
      <c r="AB88" s="163"/>
      <c r="AC88" s="163"/>
      <c r="AD88" s="163"/>
      <c r="AE88" s="163"/>
      <c r="AF88" s="163"/>
      <c r="AG88" s="163" t="s">
        <v>178</v>
      </c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</row>
    <row r="89" spans="1:60" outlineLevel="2" x14ac:dyDescent="0.2">
      <c r="A89" s="164"/>
      <c r="B89" s="165"/>
      <c r="C89" s="182" t="s">
        <v>246</v>
      </c>
      <c r="D89" s="183"/>
      <c r="E89" s="184"/>
      <c r="F89" s="162"/>
      <c r="G89" s="162"/>
      <c r="H89" s="162"/>
      <c r="I89" s="162"/>
      <c r="J89" s="162"/>
      <c r="K89" s="162"/>
      <c r="L89" s="162"/>
      <c r="M89" s="162"/>
      <c r="N89" s="166"/>
      <c r="O89" s="166"/>
      <c r="P89" s="166"/>
      <c r="Q89" s="166"/>
      <c r="R89" s="162"/>
      <c r="S89" s="162"/>
      <c r="T89" s="162"/>
      <c r="U89" s="162"/>
      <c r="V89" s="162"/>
      <c r="W89" s="162"/>
      <c r="X89" s="162"/>
      <c r="Y89" s="162"/>
      <c r="Z89" s="163"/>
      <c r="AA89" s="163"/>
      <c r="AB89" s="163"/>
      <c r="AC89" s="163"/>
      <c r="AD89" s="163"/>
      <c r="AE89" s="163"/>
      <c r="AF89" s="163"/>
      <c r="AG89" s="163" t="s">
        <v>222</v>
      </c>
      <c r="AH89" s="163">
        <v>0</v>
      </c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</row>
    <row r="90" spans="1:60" outlineLevel="3" x14ac:dyDescent="0.2">
      <c r="A90" s="164"/>
      <c r="B90" s="165"/>
      <c r="C90" s="182" t="s">
        <v>326</v>
      </c>
      <c r="D90" s="183"/>
      <c r="E90" s="184"/>
      <c r="F90" s="162"/>
      <c r="G90" s="162"/>
      <c r="H90" s="162"/>
      <c r="I90" s="162"/>
      <c r="J90" s="162"/>
      <c r="K90" s="162"/>
      <c r="L90" s="162"/>
      <c r="M90" s="162"/>
      <c r="N90" s="166"/>
      <c r="O90" s="166"/>
      <c r="P90" s="166"/>
      <c r="Q90" s="166"/>
      <c r="R90" s="162"/>
      <c r="S90" s="162"/>
      <c r="T90" s="162"/>
      <c r="U90" s="162"/>
      <c r="V90" s="162"/>
      <c r="W90" s="162"/>
      <c r="X90" s="162"/>
      <c r="Y90" s="162"/>
      <c r="Z90" s="163"/>
      <c r="AA90" s="163"/>
      <c r="AB90" s="163"/>
      <c r="AC90" s="163"/>
      <c r="AD90" s="163"/>
      <c r="AE90" s="163"/>
      <c r="AF90" s="163"/>
      <c r="AG90" s="163" t="s">
        <v>222</v>
      </c>
      <c r="AH90" s="163">
        <v>0</v>
      </c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</row>
    <row r="91" spans="1:60" outlineLevel="3" x14ac:dyDescent="0.2">
      <c r="A91" s="164"/>
      <c r="B91" s="165"/>
      <c r="C91" s="182" t="s">
        <v>327</v>
      </c>
      <c r="D91" s="183"/>
      <c r="E91" s="184">
        <v>1</v>
      </c>
      <c r="F91" s="162"/>
      <c r="G91" s="162"/>
      <c r="H91" s="162"/>
      <c r="I91" s="162"/>
      <c r="J91" s="162"/>
      <c r="K91" s="162"/>
      <c r="L91" s="162"/>
      <c r="M91" s="162"/>
      <c r="N91" s="166"/>
      <c r="O91" s="166"/>
      <c r="P91" s="166"/>
      <c r="Q91" s="166"/>
      <c r="R91" s="162"/>
      <c r="S91" s="162"/>
      <c r="T91" s="162"/>
      <c r="U91" s="162"/>
      <c r="V91" s="162"/>
      <c r="W91" s="162"/>
      <c r="X91" s="162"/>
      <c r="Y91" s="162"/>
      <c r="Z91" s="163"/>
      <c r="AA91" s="163"/>
      <c r="AB91" s="163"/>
      <c r="AC91" s="163"/>
      <c r="AD91" s="163"/>
      <c r="AE91" s="163"/>
      <c r="AF91" s="163"/>
      <c r="AG91" s="163" t="s">
        <v>222</v>
      </c>
      <c r="AH91" s="163">
        <v>0</v>
      </c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</row>
    <row r="92" spans="1:60" x14ac:dyDescent="0.2">
      <c r="A92" s="147" t="s">
        <v>168</v>
      </c>
      <c r="B92" s="148" t="s">
        <v>102</v>
      </c>
      <c r="C92" s="149" t="s">
        <v>103</v>
      </c>
      <c r="D92" s="150"/>
      <c r="E92" s="151"/>
      <c r="F92" s="152"/>
      <c r="G92" s="152">
        <f>SUMIF(AG93:AG113,"&lt;&gt;NOR",G93:G113)</f>
        <v>0</v>
      </c>
      <c r="H92" s="152"/>
      <c r="I92" s="152">
        <f>SUM(I93:I113)</f>
        <v>14.42</v>
      </c>
      <c r="J92" s="152"/>
      <c r="K92" s="152">
        <f>SUM(K93:K113)</f>
        <v>22586.55</v>
      </c>
      <c r="L92" s="152"/>
      <c r="M92" s="152">
        <f>SUM(M93:M113)</f>
        <v>0</v>
      </c>
      <c r="N92" s="151"/>
      <c r="O92" s="151">
        <f>SUM(O93:O113)</f>
        <v>0.78999999999999992</v>
      </c>
      <c r="P92" s="151"/>
      <c r="Q92" s="151">
        <f>SUM(Q93:Q113)</f>
        <v>0</v>
      </c>
      <c r="R92" s="152"/>
      <c r="S92" s="152"/>
      <c r="T92" s="153"/>
      <c r="U92" s="154"/>
      <c r="V92" s="154">
        <f>SUM(V93:V113)</f>
        <v>8.57</v>
      </c>
      <c r="W92" s="154"/>
      <c r="X92" s="154"/>
      <c r="Y92" s="154"/>
      <c r="AG92" s="14" t="s">
        <v>169</v>
      </c>
    </row>
    <row r="93" spans="1:60" ht="22.5" outlineLevel="1" x14ac:dyDescent="0.2">
      <c r="A93" s="155">
        <v>21</v>
      </c>
      <c r="B93" s="156" t="s">
        <v>331</v>
      </c>
      <c r="C93" s="157" t="s">
        <v>332</v>
      </c>
      <c r="D93" s="158" t="s">
        <v>231</v>
      </c>
      <c r="E93" s="159">
        <v>41.19</v>
      </c>
      <c r="F93" s="11"/>
      <c r="G93" s="160">
        <f>ROUND(E93*F93,2)</f>
        <v>0</v>
      </c>
      <c r="H93" s="11">
        <v>0.35</v>
      </c>
      <c r="I93" s="160">
        <f>ROUND(E93*H93,2)</f>
        <v>14.42</v>
      </c>
      <c r="J93" s="11">
        <v>71.05</v>
      </c>
      <c r="K93" s="160">
        <f>ROUND(E93*J93,2)</f>
        <v>2926.55</v>
      </c>
      <c r="L93" s="160">
        <v>21</v>
      </c>
      <c r="M93" s="160">
        <f>G93*(1+L93/100)</f>
        <v>0</v>
      </c>
      <c r="N93" s="159">
        <v>1.0000000000000001E-5</v>
      </c>
      <c r="O93" s="159">
        <f>ROUND(E93*N93,2)</f>
        <v>0</v>
      </c>
      <c r="P93" s="159">
        <v>0</v>
      </c>
      <c r="Q93" s="159">
        <f>ROUND(E93*P93,2)</f>
        <v>0</v>
      </c>
      <c r="R93" s="160" t="s">
        <v>275</v>
      </c>
      <c r="S93" s="160" t="s">
        <v>217</v>
      </c>
      <c r="T93" s="161" t="s">
        <v>217</v>
      </c>
      <c r="U93" s="162">
        <v>0.17100000000000001</v>
      </c>
      <c r="V93" s="162">
        <f>ROUND(E93*U93,2)</f>
        <v>7.04</v>
      </c>
      <c r="W93" s="162"/>
      <c r="X93" s="162" t="s">
        <v>218</v>
      </c>
      <c r="Y93" s="162" t="s">
        <v>175</v>
      </c>
      <c r="Z93" s="163"/>
      <c r="AA93" s="163"/>
      <c r="AB93" s="163"/>
      <c r="AC93" s="163"/>
      <c r="AD93" s="163"/>
      <c r="AE93" s="163"/>
      <c r="AF93" s="163"/>
      <c r="AG93" s="163" t="s">
        <v>219</v>
      </c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</row>
    <row r="94" spans="1:60" outlineLevel="2" x14ac:dyDescent="0.2">
      <c r="A94" s="164"/>
      <c r="B94" s="165"/>
      <c r="C94" s="269" t="s">
        <v>333</v>
      </c>
      <c r="D94" s="270"/>
      <c r="E94" s="270"/>
      <c r="F94" s="270"/>
      <c r="G94" s="270"/>
      <c r="H94" s="162"/>
      <c r="I94" s="162"/>
      <c r="J94" s="162"/>
      <c r="K94" s="162"/>
      <c r="L94" s="162"/>
      <c r="M94" s="162"/>
      <c r="N94" s="166"/>
      <c r="O94" s="166"/>
      <c r="P94" s="166"/>
      <c r="Q94" s="166"/>
      <c r="R94" s="162"/>
      <c r="S94" s="162"/>
      <c r="T94" s="162"/>
      <c r="U94" s="162"/>
      <c r="V94" s="162"/>
      <c r="W94" s="162"/>
      <c r="X94" s="162"/>
      <c r="Y94" s="162"/>
      <c r="Z94" s="163"/>
      <c r="AA94" s="163"/>
      <c r="AB94" s="163"/>
      <c r="AC94" s="163"/>
      <c r="AD94" s="163"/>
      <c r="AE94" s="163"/>
      <c r="AF94" s="163"/>
      <c r="AG94" s="163" t="s">
        <v>221</v>
      </c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</row>
    <row r="95" spans="1:60" outlineLevel="2" x14ac:dyDescent="0.2">
      <c r="A95" s="164"/>
      <c r="B95" s="165"/>
      <c r="C95" s="182" t="s">
        <v>334</v>
      </c>
      <c r="D95" s="183"/>
      <c r="E95" s="184">
        <v>16.997499999999999</v>
      </c>
      <c r="F95" s="162"/>
      <c r="G95" s="162"/>
      <c r="H95" s="162"/>
      <c r="I95" s="162"/>
      <c r="J95" s="162"/>
      <c r="K95" s="162"/>
      <c r="L95" s="162"/>
      <c r="M95" s="162"/>
      <c r="N95" s="166"/>
      <c r="O95" s="166"/>
      <c r="P95" s="166"/>
      <c r="Q95" s="166"/>
      <c r="R95" s="162"/>
      <c r="S95" s="162"/>
      <c r="T95" s="162"/>
      <c r="U95" s="162"/>
      <c r="V95" s="162"/>
      <c r="W95" s="162"/>
      <c r="X95" s="162"/>
      <c r="Y95" s="162"/>
      <c r="Z95" s="163"/>
      <c r="AA95" s="163"/>
      <c r="AB95" s="163"/>
      <c r="AC95" s="163"/>
      <c r="AD95" s="163"/>
      <c r="AE95" s="163"/>
      <c r="AF95" s="163"/>
      <c r="AG95" s="163" t="s">
        <v>222</v>
      </c>
      <c r="AH95" s="163">
        <v>0</v>
      </c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</row>
    <row r="96" spans="1:60" outlineLevel="3" x14ac:dyDescent="0.2">
      <c r="A96" s="164"/>
      <c r="B96" s="165"/>
      <c r="C96" s="182" t="s">
        <v>335</v>
      </c>
      <c r="D96" s="183"/>
      <c r="E96" s="184">
        <v>1.0925</v>
      </c>
      <c r="F96" s="162"/>
      <c r="G96" s="162"/>
      <c r="H96" s="162"/>
      <c r="I96" s="162"/>
      <c r="J96" s="162"/>
      <c r="K96" s="162"/>
      <c r="L96" s="162"/>
      <c r="M96" s="162"/>
      <c r="N96" s="166"/>
      <c r="O96" s="166"/>
      <c r="P96" s="166"/>
      <c r="Q96" s="166"/>
      <c r="R96" s="162"/>
      <c r="S96" s="162"/>
      <c r="T96" s="162"/>
      <c r="U96" s="162"/>
      <c r="V96" s="162"/>
      <c r="W96" s="162"/>
      <c r="X96" s="162"/>
      <c r="Y96" s="162"/>
      <c r="Z96" s="163"/>
      <c r="AA96" s="163"/>
      <c r="AB96" s="163"/>
      <c r="AC96" s="163"/>
      <c r="AD96" s="163"/>
      <c r="AE96" s="163"/>
      <c r="AF96" s="163"/>
      <c r="AG96" s="163" t="s">
        <v>222</v>
      </c>
      <c r="AH96" s="163">
        <v>0</v>
      </c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</row>
    <row r="97" spans="1:60" outlineLevel="3" x14ac:dyDescent="0.2">
      <c r="A97" s="164"/>
      <c r="B97" s="165"/>
      <c r="C97" s="182" t="s">
        <v>336</v>
      </c>
      <c r="D97" s="183"/>
      <c r="E97" s="184">
        <v>19.824999999999999</v>
      </c>
      <c r="F97" s="162"/>
      <c r="G97" s="162"/>
      <c r="H97" s="162"/>
      <c r="I97" s="162"/>
      <c r="J97" s="162"/>
      <c r="K97" s="162"/>
      <c r="L97" s="162"/>
      <c r="M97" s="162"/>
      <c r="N97" s="166"/>
      <c r="O97" s="166"/>
      <c r="P97" s="166"/>
      <c r="Q97" s="166"/>
      <c r="R97" s="162"/>
      <c r="S97" s="162"/>
      <c r="T97" s="162"/>
      <c r="U97" s="162"/>
      <c r="V97" s="162"/>
      <c r="W97" s="162"/>
      <c r="X97" s="162"/>
      <c r="Y97" s="162"/>
      <c r="Z97" s="163"/>
      <c r="AA97" s="163"/>
      <c r="AB97" s="163"/>
      <c r="AC97" s="163"/>
      <c r="AD97" s="163"/>
      <c r="AE97" s="163"/>
      <c r="AF97" s="163"/>
      <c r="AG97" s="163" t="s">
        <v>222</v>
      </c>
      <c r="AH97" s="163">
        <v>0</v>
      </c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</row>
    <row r="98" spans="1:60" outlineLevel="3" x14ac:dyDescent="0.2">
      <c r="A98" s="164"/>
      <c r="B98" s="165"/>
      <c r="C98" s="182" t="s">
        <v>337</v>
      </c>
      <c r="D98" s="183"/>
      <c r="E98" s="184">
        <v>3.2749999999999999</v>
      </c>
      <c r="F98" s="162"/>
      <c r="G98" s="162"/>
      <c r="H98" s="162"/>
      <c r="I98" s="162"/>
      <c r="J98" s="162"/>
      <c r="K98" s="162"/>
      <c r="L98" s="162"/>
      <c r="M98" s="162"/>
      <c r="N98" s="166"/>
      <c r="O98" s="166"/>
      <c r="P98" s="166"/>
      <c r="Q98" s="166"/>
      <c r="R98" s="162"/>
      <c r="S98" s="162"/>
      <c r="T98" s="162"/>
      <c r="U98" s="162"/>
      <c r="V98" s="162"/>
      <c r="W98" s="162"/>
      <c r="X98" s="162"/>
      <c r="Y98" s="162"/>
      <c r="Z98" s="163"/>
      <c r="AA98" s="163"/>
      <c r="AB98" s="163"/>
      <c r="AC98" s="163"/>
      <c r="AD98" s="163"/>
      <c r="AE98" s="163"/>
      <c r="AF98" s="163"/>
      <c r="AG98" s="163" t="s">
        <v>222</v>
      </c>
      <c r="AH98" s="163">
        <v>0</v>
      </c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</row>
    <row r="99" spans="1:60" outlineLevel="1" x14ac:dyDescent="0.2">
      <c r="A99" s="155">
        <v>22</v>
      </c>
      <c r="B99" s="156" t="s">
        <v>338</v>
      </c>
      <c r="C99" s="157" t="s">
        <v>339</v>
      </c>
      <c r="D99" s="158" t="s">
        <v>266</v>
      </c>
      <c r="E99" s="159">
        <v>13</v>
      </c>
      <c r="F99" s="11"/>
      <c r="G99" s="160">
        <f>ROUND(E99*F99,2)</f>
        <v>0</v>
      </c>
      <c r="H99" s="11">
        <v>0</v>
      </c>
      <c r="I99" s="160">
        <f>ROUND(E99*H99,2)</f>
        <v>0</v>
      </c>
      <c r="J99" s="11">
        <v>1420</v>
      </c>
      <c r="K99" s="160">
        <f>ROUND(E99*J99,2)</f>
        <v>18460</v>
      </c>
      <c r="L99" s="160">
        <v>21</v>
      </c>
      <c r="M99" s="160">
        <f>G99*(1+L99/100)</f>
        <v>0</v>
      </c>
      <c r="N99" s="159">
        <v>5.3510000000000002E-2</v>
      </c>
      <c r="O99" s="159">
        <f>ROUND(E99*N99,2)</f>
        <v>0.7</v>
      </c>
      <c r="P99" s="159">
        <v>0</v>
      </c>
      <c r="Q99" s="159">
        <f>ROUND(E99*P99,2)</f>
        <v>0</v>
      </c>
      <c r="R99" s="160"/>
      <c r="S99" s="160" t="s">
        <v>173</v>
      </c>
      <c r="T99" s="161" t="s">
        <v>174</v>
      </c>
      <c r="U99" s="162">
        <v>0</v>
      </c>
      <c r="V99" s="162">
        <f>ROUND(E99*U99,2)</f>
        <v>0</v>
      </c>
      <c r="W99" s="162"/>
      <c r="X99" s="162" t="s">
        <v>218</v>
      </c>
      <c r="Y99" s="162" t="s">
        <v>175</v>
      </c>
      <c r="Z99" s="163"/>
      <c r="AA99" s="163"/>
      <c r="AB99" s="163"/>
      <c r="AC99" s="163"/>
      <c r="AD99" s="163"/>
      <c r="AE99" s="163"/>
      <c r="AF99" s="163"/>
      <c r="AG99" s="163" t="s">
        <v>219</v>
      </c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</row>
    <row r="100" spans="1:60" outlineLevel="2" x14ac:dyDescent="0.2">
      <c r="A100" s="164"/>
      <c r="B100" s="165"/>
      <c r="C100" s="258" t="s">
        <v>340</v>
      </c>
      <c r="D100" s="259"/>
      <c r="E100" s="259"/>
      <c r="F100" s="259"/>
      <c r="G100" s="259"/>
      <c r="H100" s="162"/>
      <c r="I100" s="162"/>
      <c r="J100" s="162"/>
      <c r="K100" s="162"/>
      <c r="L100" s="162"/>
      <c r="M100" s="162"/>
      <c r="N100" s="166"/>
      <c r="O100" s="166"/>
      <c r="P100" s="166"/>
      <c r="Q100" s="166"/>
      <c r="R100" s="162"/>
      <c r="S100" s="162"/>
      <c r="T100" s="162"/>
      <c r="U100" s="162"/>
      <c r="V100" s="162"/>
      <c r="W100" s="162"/>
      <c r="X100" s="162"/>
      <c r="Y100" s="162"/>
      <c r="Z100" s="163"/>
      <c r="AA100" s="163"/>
      <c r="AB100" s="163"/>
      <c r="AC100" s="163"/>
      <c r="AD100" s="163"/>
      <c r="AE100" s="163"/>
      <c r="AF100" s="163"/>
      <c r="AG100" s="163" t="s">
        <v>178</v>
      </c>
      <c r="AH100" s="163"/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</row>
    <row r="101" spans="1:60" outlineLevel="2" x14ac:dyDescent="0.2">
      <c r="A101" s="164"/>
      <c r="B101" s="165"/>
      <c r="C101" s="182" t="s">
        <v>341</v>
      </c>
      <c r="D101" s="183"/>
      <c r="E101" s="184"/>
      <c r="F101" s="162"/>
      <c r="G101" s="162"/>
      <c r="H101" s="162"/>
      <c r="I101" s="162"/>
      <c r="J101" s="162"/>
      <c r="K101" s="162"/>
      <c r="L101" s="162"/>
      <c r="M101" s="162"/>
      <c r="N101" s="166"/>
      <c r="O101" s="166"/>
      <c r="P101" s="166"/>
      <c r="Q101" s="166"/>
      <c r="R101" s="162"/>
      <c r="S101" s="162"/>
      <c r="T101" s="162"/>
      <c r="U101" s="162"/>
      <c r="V101" s="162"/>
      <c r="W101" s="162"/>
      <c r="X101" s="162"/>
      <c r="Y101" s="162"/>
      <c r="Z101" s="163"/>
      <c r="AA101" s="163"/>
      <c r="AB101" s="163"/>
      <c r="AC101" s="163"/>
      <c r="AD101" s="163"/>
      <c r="AE101" s="163"/>
      <c r="AF101" s="163"/>
      <c r="AG101" s="163" t="s">
        <v>222</v>
      </c>
      <c r="AH101" s="163">
        <v>0</v>
      </c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</row>
    <row r="102" spans="1:60" outlineLevel="3" x14ac:dyDescent="0.2">
      <c r="A102" s="164"/>
      <c r="B102" s="165"/>
      <c r="C102" s="182" t="s">
        <v>342</v>
      </c>
      <c r="D102" s="183"/>
      <c r="E102" s="184">
        <v>4</v>
      </c>
      <c r="F102" s="162"/>
      <c r="G102" s="162"/>
      <c r="H102" s="162"/>
      <c r="I102" s="162"/>
      <c r="J102" s="162"/>
      <c r="K102" s="162"/>
      <c r="L102" s="162"/>
      <c r="M102" s="162"/>
      <c r="N102" s="166"/>
      <c r="O102" s="166"/>
      <c r="P102" s="166"/>
      <c r="Q102" s="166"/>
      <c r="R102" s="162"/>
      <c r="S102" s="162"/>
      <c r="T102" s="162"/>
      <c r="U102" s="162"/>
      <c r="V102" s="162"/>
      <c r="W102" s="162"/>
      <c r="X102" s="162"/>
      <c r="Y102" s="162"/>
      <c r="Z102" s="163"/>
      <c r="AA102" s="163"/>
      <c r="AB102" s="163"/>
      <c r="AC102" s="163"/>
      <c r="AD102" s="163"/>
      <c r="AE102" s="163"/>
      <c r="AF102" s="163"/>
      <c r="AG102" s="163" t="s">
        <v>222</v>
      </c>
      <c r="AH102" s="163">
        <v>0</v>
      </c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</row>
    <row r="103" spans="1:60" outlineLevel="3" x14ac:dyDescent="0.2">
      <c r="A103" s="164"/>
      <c r="B103" s="165"/>
      <c r="C103" s="182" t="s">
        <v>343</v>
      </c>
      <c r="D103" s="183"/>
      <c r="E103" s="184">
        <v>4</v>
      </c>
      <c r="F103" s="162"/>
      <c r="G103" s="162"/>
      <c r="H103" s="162"/>
      <c r="I103" s="162"/>
      <c r="J103" s="162"/>
      <c r="K103" s="162"/>
      <c r="L103" s="162"/>
      <c r="M103" s="162"/>
      <c r="N103" s="166"/>
      <c r="O103" s="166"/>
      <c r="P103" s="166"/>
      <c r="Q103" s="166"/>
      <c r="R103" s="162"/>
      <c r="S103" s="162"/>
      <c r="T103" s="162"/>
      <c r="U103" s="162"/>
      <c r="V103" s="162"/>
      <c r="W103" s="162"/>
      <c r="X103" s="162"/>
      <c r="Y103" s="162"/>
      <c r="Z103" s="163"/>
      <c r="AA103" s="163"/>
      <c r="AB103" s="163"/>
      <c r="AC103" s="163"/>
      <c r="AD103" s="163"/>
      <c r="AE103" s="163"/>
      <c r="AF103" s="163"/>
      <c r="AG103" s="163" t="s">
        <v>222</v>
      </c>
      <c r="AH103" s="163">
        <v>0</v>
      </c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</row>
    <row r="104" spans="1:60" outlineLevel="3" x14ac:dyDescent="0.2">
      <c r="A104" s="164"/>
      <c r="B104" s="165"/>
      <c r="C104" s="182" t="s">
        <v>344</v>
      </c>
      <c r="D104" s="183"/>
      <c r="E104" s="184">
        <v>3</v>
      </c>
      <c r="F104" s="162"/>
      <c r="G104" s="162"/>
      <c r="H104" s="162"/>
      <c r="I104" s="162"/>
      <c r="J104" s="162"/>
      <c r="K104" s="162"/>
      <c r="L104" s="162"/>
      <c r="M104" s="162"/>
      <c r="N104" s="166"/>
      <c r="O104" s="166"/>
      <c r="P104" s="166"/>
      <c r="Q104" s="166"/>
      <c r="R104" s="162"/>
      <c r="S104" s="162"/>
      <c r="T104" s="162"/>
      <c r="U104" s="162"/>
      <c r="V104" s="162"/>
      <c r="W104" s="162"/>
      <c r="X104" s="162"/>
      <c r="Y104" s="162"/>
      <c r="Z104" s="163"/>
      <c r="AA104" s="163"/>
      <c r="AB104" s="163"/>
      <c r="AC104" s="163"/>
      <c r="AD104" s="163"/>
      <c r="AE104" s="163"/>
      <c r="AF104" s="163"/>
      <c r="AG104" s="163" t="s">
        <v>222</v>
      </c>
      <c r="AH104" s="163">
        <v>0</v>
      </c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</row>
    <row r="105" spans="1:60" outlineLevel="3" x14ac:dyDescent="0.2">
      <c r="A105" s="164"/>
      <c r="B105" s="165"/>
      <c r="C105" s="182" t="s">
        <v>345</v>
      </c>
      <c r="D105" s="183"/>
      <c r="E105" s="184"/>
      <c r="F105" s="162"/>
      <c r="G105" s="162"/>
      <c r="H105" s="162"/>
      <c r="I105" s="162"/>
      <c r="J105" s="162"/>
      <c r="K105" s="162"/>
      <c r="L105" s="162"/>
      <c r="M105" s="162"/>
      <c r="N105" s="166"/>
      <c r="O105" s="166"/>
      <c r="P105" s="166"/>
      <c r="Q105" s="166"/>
      <c r="R105" s="162"/>
      <c r="S105" s="162"/>
      <c r="T105" s="162"/>
      <c r="U105" s="162"/>
      <c r="V105" s="162"/>
      <c r="W105" s="162"/>
      <c r="X105" s="162"/>
      <c r="Y105" s="162"/>
      <c r="Z105" s="163"/>
      <c r="AA105" s="163"/>
      <c r="AB105" s="163"/>
      <c r="AC105" s="163"/>
      <c r="AD105" s="163"/>
      <c r="AE105" s="163"/>
      <c r="AF105" s="163"/>
      <c r="AG105" s="163" t="s">
        <v>222</v>
      </c>
      <c r="AH105" s="163">
        <v>0</v>
      </c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</row>
    <row r="106" spans="1:60" outlineLevel="3" x14ac:dyDescent="0.2">
      <c r="A106" s="164"/>
      <c r="B106" s="165"/>
      <c r="C106" s="182" t="s">
        <v>346</v>
      </c>
      <c r="D106" s="183"/>
      <c r="E106" s="184">
        <v>1</v>
      </c>
      <c r="F106" s="162"/>
      <c r="G106" s="162"/>
      <c r="H106" s="162"/>
      <c r="I106" s="162"/>
      <c r="J106" s="162"/>
      <c r="K106" s="162"/>
      <c r="L106" s="162"/>
      <c r="M106" s="162"/>
      <c r="N106" s="166"/>
      <c r="O106" s="166"/>
      <c r="P106" s="166"/>
      <c r="Q106" s="166"/>
      <c r="R106" s="162"/>
      <c r="S106" s="162"/>
      <c r="T106" s="162"/>
      <c r="U106" s="162"/>
      <c r="V106" s="162"/>
      <c r="W106" s="162"/>
      <c r="X106" s="162"/>
      <c r="Y106" s="162"/>
      <c r="Z106" s="163"/>
      <c r="AA106" s="163"/>
      <c r="AB106" s="163"/>
      <c r="AC106" s="163"/>
      <c r="AD106" s="163"/>
      <c r="AE106" s="163"/>
      <c r="AF106" s="163"/>
      <c r="AG106" s="163" t="s">
        <v>222</v>
      </c>
      <c r="AH106" s="163">
        <v>0</v>
      </c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</row>
    <row r="107" spans="1:60" outlineLevel="3" x14ac:dyDescent="0.2">
      <c r="A107" s="164"/>
      <c r="B107" s="165"/>
      <c r="C107" s="182" t="s">
        <v>347</v>
      </c>
      <c r="D107" s="183"/>
      <c r="E107" s="184"/>
      <c r="F107" s="162"/>
      <c r="G107" s="162"/>
      <c r="H107" s="162"/>
      <c r="I107" s="162"/>
      <c r="J107" s="162"/>
      <c r="K107" s="162"/>
      <c r="L107" s="162"/>
      <c r="M107" s="162"/>
      <c r="N107" s="166"/>
      <c r="O107" s="166"/>
      <c r="P107" s="166"/>
      <c r="Q107" s="166"/>
      <c r="R107" s="162"/>
      <c r="S107" s="162"/>
      <c r="T107" s="162"/>
      <c r="U107" s="162"/>
      <c r="V107" s="162"/>
      <c r="W107" s="162"/>
      <c r="X107" s="162"/>
      <c r="Y107" s="162"/>
      <c r="Z107" s="163"/>
      <c r="AA107" s="163"/>
      <c r="AB107" s="163"/>
      <c r="AC107" s="163"/>
      <c r="AD107" s="163"/>
      <c r="AE107" s="163"/>
      <c r="AF107" s="163"/>
      <c r="AG107" s="163" t="s">
        <v>222</v>
      </c>
      <c r="AH107" s="163">
        <v>0</v>
      </c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</row>
    <row r="108" spans="1:60" outlineLevel="3" x14ac:dyDescent="0.2">
      <c r="A108" s="164"/>
      <c r="B108" s="165"/>
      <c r="C108" s="182" t="s">
        <v>348</v>
      </c>
      <c r="D108" s="183"/>
      <c r="E108" s="184">
        <v>1</v>
      </c>
      <c r="F108" s="162"/>
      <c r="G108" s="162"/>
      <c r="H108" s="162"/>
      <c r="I108" s="162"/>
      <c r="J108" s="162"/>
      <c r="K108" s="162"/>
      <c r="L108" s="162"/>
      <c r="M108" s="162"/>
      <c r="N108" s="166"/>
      <c r="O108" s="166"/>
      <c r="P108" s="166"/>
      <c r="Q108" s="166"/>
      <c r="R108" s="162"/>
      <c r="S108" s="162"/>
      <c r="T108" s="162"/>
      <c r="U108" s="162"/>
      <c r="V108" s="162"/>
      <c r="W108" s="162"/>
      <c r="X108" s="162"/>
      <c r="Y108" s="162"/>
      <c r="Z108" s="163"/>
      <c r="AA108" s="163"/>
      <c r="AB108" s="163"/>
      <c r="AC108" s="163"/>
      <c r="AD108" s="163"/>
      <c r="AE108" s="163"/>
      <c r="AF108" s="163"/>
      <c r="AG108" s="163" t="s">
        <v>222</v>
      </c>
      <c r="AH108" s="163">
        <v>0</v>
      </c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</row>
    <row r="109" spans="1:60" outlineLevel="1" x14ac:dyDescent="0.2">
      <c r="A109" s="155">
        <v>23</v>
      </c>
      <c r="B109" s="156" t="s">
        <v>349</v>
      </c>
      <c r="C109" s="157" t="s">
        <v>350</v>
      </c>
      <c r="D109" s="158" t="s">
        <v>266</v>
      </c>
      <c r="E109" s="159">
        <v>3</v>
      </c>
      <c r="F109" s="11"/>
      <c r="G109" s="160">
        <f>ROUND(E109*F109,2)</f>
        <v>0</v>
      </c>
      <c r="H109" s="11">
        <v>0</v>
      </c>
      <c r="I109" s="160">
        <f>ROUND(E109*H109,2)</f>
        <v>0</v>
      </c>
      <c r="J109" s="11">
        <v>400</v>
      </c>
      <c r="K109" s="160">
        <f>ROUND(E109*J109,2)</f>
        <v>1200</v>
      </c>
      <c r="L109" s="160">
        <v>21</v>
      </c>
      <c r="M109" s="160">
        <f>G109*(1+L109/100)</f>
        <v>0</v>
      </c>
      <c r="N109" s="159">
        <v>2.9430000000000001E-2</v>
      </c>
      <c r="O109" s="159">
        <f>ROUND(E109*N109,2)</f>
        <v>0.09</v>
      </c>
      <c r="P109" s="159">
        <v>0</v>
      </c>
      <c r="Q109" s="159">
        <f>ROUND(E109*P109,2)</f>
        <v>0</v>
      </c>
      <c r="R109" s="160"/>
      <c r="S109" s="160" t="s">
        <v>173</v>
      </c>
      <c r="T109" s="161" t="s">
        <v>174</v>
      </c>
      <c r="U109" s="162">
        <v>0.51</v>
      </c>
      <c r="V109" s="162">
        <f>ROUND(E109*U109,2)</f>
        <v>1.53</v>
      </c>
      <c r="W109" s="162"/>
      <c r="X109" s="162" t="s">
        <v>218</v>
      </c>
      <c r="Y109" s="162" t="s">
        <v>175</v>
      </c>
      <c r="Z109" s="163"/>
      <c r="AA109" s="163"/>
      <c r="AB109" s="163"/>
      <c r="AC109" s="163"/>
      <c r="AD109" s="163"/>
      <c r="AE109" s="163"/>
      <c r="AF109" s="163"/>
      <c r="AG109" s="163" t="s">
        <v>219</v>
      </c>
      <c r="AH109" s="163"/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</row>
    <row r="110" spans="1:60" outlineLevel="2" x14ac:dyDescent="0.2">
      <c r="A110" s="164"/>
      <c r="B110" s="165"/>
      <c r="C110" s="182" t="s">
        <v>351</v>
      </c>
      <c r="D110" s="183"/>
      <c r="E110" s="184"/>
      <c r="F110" s="162"/>
      <c r="G110" s="162"/>
      <c r="H110" s="162"/>
      <c r="I110" s="162"/>
      <c r="J110" s="162"/>
      <c r="K110" s="162"/>
      <c r="L110" s="162"/>
      <c r="M110" s="162"/>
      <c r="N110" s="166"/>
      <c r="O110" s="166"/>
      <c r="P110" s="166"/>
      <c r="Q110" s="166"/>
      <c r="R110" s="162"/>
      <c r="S110" s="162"/>
      <c r="T110" s="162"/>
      <c r="U110" s="162"/>
      <c r="V110" s="162"/>
      <c r="W110" s="162"/>
      <c r="X110" s="162"/>
      <c r="Y110" s="162"/>
      <c r="Z110" s="163"/>
      <c r="AA110" s="163"/>
      <c r="AB110" s="163"/>
      <c r="AC110" s="163"/>
      <c r="AD110" s="163"/>
      <c r="AE110" s="163"/>
      <c r="AF110" s="163"/>
      <c r="AG110" s="163" t="s">
        <v>222</v>
      </c>
      <c r="AH110" s="163">
        <v>0</v>
      </c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  <c r="BE110" s="163"/>
      <c r="BF110" s="163"/>
      <c r="BG110" s="163"/>
      <c r="BH110" s="163"/>
    </row>
    <row r="111" spans="1:60" outlineLevel="3" x14ac:dyDescent="0.2">
      <c r="A111" s="164"/>
      <c r="B111" s="165"/>
      <c r="C111" s="182" t="s">
        <v>352</v>
      </c>
      <c r="D111" s="183"/>
      <c r="E111" s="184">
        <v>2</v>
      </c>
      <c r="F111" s="162"/>
      <c r="G111" s="162"/>
      <c r="H111" s="162"/>
      <c r="I111" s="162"/>
      <c r="J111" s="162"/>
      <c r="K111" s="162"/>
      <c r="L111" s="162"/>
      <c r="M111" s="162"/>
      <c r="N111" s="166"/>
      <c r="O111" s="166"/>
      <c r="P111" s="166"/>
      <c r="Q111" s="166"/>
      <c r="R111" s="162"/>
      <c r="S111" s="162"/>
      <c r="T111" s="162"/>
      <c r="U111" s="162"/>
      <c r="V111" s="162"/>
      <c r="W111" s="162"/>
      <c r="X111" s="162"/>
      <c r="Y111" s="162"/>
      <c r="Z111" s="163"/>
      <c r="AA111" s="163"/>
      <c r="AB111" s="163"/>
      <c r="AC111" s="163"/>
      <c r="AD111" s="163"/>
      <c r="AE111" s="163"/>
      <c r="AF111" s="163"/>
      <c r="AG111" s="163" t="s">
        <v>222</v>
      </c>
      <c r="AH111" s="163">
        <v>0</v>
      </c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</row>
    <row r="112" spans="1:60" outlineLevel="3" x14ac:dyDescent="0.2">
      <c r="A112" s="164"/>
      <c r="B112" s="165"/>
      <c r="C112" s="182" t="s">
        <v>353</v>
      </c>
      <c r="D112" s="183"/>
      <c r="E112" s="184"/>
      <c r="F112" s="162"/>
      <c r="G112" s="162"/>
      <c r="H112" s="162"/>
      <c r="I112" s="162"/>
      <c r="J112" s="162"/>
      <c r="K112" s="162"/>
      <c r="L112" s="162"/>
      <c r="M112" s="162"/>
      <c r="N112" s="166"/>
      <c r="O112" s="166"/>
      <c r="P112" s="166"/>
      <c r="Q112" s="166"/>
      <c r="R112" s="162"/>
      <c r="S112" s="162"/>
      <c r="T112" s="162"/>
      <c r="U112" s="162"/>
      <c r="V112" s="162"/>
      <c r="W112" s="162"/>
      <c r="X112" s="162"/>
      <c r="Y112" s="162"/>
      <c r="Z112" s="163"/>
      <c r="AA112" s="163"/>
      <c r="AB112" s="163"/>
      <c r="AC112" s="163"/>
      <c r="AD112" s="163"/>
      <c r="AE112" s="163"/>
      <c r="AF112" s="163"/>
      <c r="AG112" s="163" t="s">
        <v>222</v>
      </c>
      <c r="AH112" s="163">
        <v>0</v>
      </c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63"/>
      <c r="BB112" s="163"/>
      <c r="BC112" s="163"/>
      <c r="BD112" s="163"/>
      <c r="BE112" s="163"/>
      <c r="BF112" s="163"/>
      <c r="BG112" s="163"/>
      <c r="BH112" s="163"/>
    </row>
    <row r="113" spans="1:60" outlineLevel="3" x14ac:dyDescent="0.2">
      <c r="A113" s="164"/>
      <c r="B113" s="165"/>
      <c r="C113" s="182" t="s">
        <v>354</v>
      </c>
      <c r="D113" s="183"/>
      <c r="E113" s="184">
        <v>1</v>
      </c>
      <c r="F113" s="162"/>
      <c r="G113" s="162"/>
      <c r="H113" s="162"/>
      <c r="I113" s="162"/>
      <c r="J113" s="162"/>
      <c r="K113" s="162"/>
      <c r="L113" s="162"/>
      <c r="M113" s="162"/>
      <c r="N113" s="166"/>
      <c r="O113" s="166"/>
      <c r="P113" s="166"/>
      <c r="Q113" s="166"/>
      <c r="R113" s="162"/>
      <c r="S113" s="162"/>
      <c r="T113" s="162"/>
      <c r="U113" s="162"/>
      <c r="V113" s="162"/>
      <c r="W113" s="162"/>
      <c r="X113" s="162"/>
      <c r="Y113" s="162"/>
      <c r="Z113" s="163"/>
      <c r="AA113" s="163"/>
      <c r="AB113" s="163"/>
      <c r="AC113" s="163"/>
      <c r="AD113" s="163"/>
      <c r="AE113" s="163"/>
      <c r="AF113" s="163"/>
      <c r="AG113" s="163" t="s">
        <v>222</v>
      </c>
      <c r="AH113" s="163">
        <v>0</v>
      </c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63"/>
      <c r="BB113" s="163"/>
      <c r="BC113" s="163"/>
      <c r="BD113" s="163"/>
      <c r="BE113" s="163"/>
      <c r="BF113" s="163"/>
      <c r="BG113" s="163"/>
      <c r="BH113" s="163"/>
    </row>
    <row r="114" spans="1:60" x14ac:dyDescent="0.2">
      <c r="A114" s="147" t="s">
        <v>168</v>
      </c>
      <c r="B114" s="148" t="s">
        <v>104</v>
      </c>
      <c r="C114" s="149" t="s">
        <v>105</v>
      </c>
      <c r="D114" s="150"/>
      <c r="E114" s="151"/>
      <c r="F114" s="152"/>
      <c r="G114" s="152">
        <f>SUMIF(AG115:AG203,"&lt;&gt;NOR",G115:G203)</f>
        <v>0</v>
      </c>
      <c r="H114" s="152"/>
      <c r="I114" s="152">
        <f>SUM(I115:I203)</f>
        <v>6397.68</v>
      </c>
      <c r="J114" s="152"/>
      <c r="K114" s="152">
        <f>SUM(K115:K203)</f>
        <v>28830.720000000005</v>
      </c>
      <c r="L114" s="152"/>
      <c r="M114" s="152">
        <f>SUM(M115:M203)</f>
        <v>0</v>
      </c>
      <c r="N114" s="151"/>
      <c r="O114" s="151">
        <f>SUM(O115:O203)</f>
        <v>0.02</v>
      </c>
      <c r="P114" s="151"/>
      <c r="Q114" s="151">
        <f>SUM(Q115:Q203)</f>
        <v>4.5199999999999987</v>
      </c>
      <c r="R114" s="152"/>
      <c r="S114" s="152"/>
      <c r="T114" s="153"/>
      <c r="U114" s="154"/>
      <c r="V114" s="154">
        <f>SUM(V115:V203)</f>
        <v>37.64</v>
      </c>
      <c r="W114" s="154"/>
      <c r="X114" s="154"/>
      <c r="Y114" s="154"/>
      <c r="AG114" s="14" t="s">
        <v>169</v>
      </c>
    </row>
    <row r="115" spans="1:60" outlineLevel="1" x14ac:dyDescent="0.2">
      <c r="A115" s="155">
        <v>24</v>
      </c>
      <c r="B115" s="156" t="s">
        <v>355</v>
      </c>
      <c r="C115" s="157" t="s">
        <v>356</v>
      </c>
      <c r="D115" s="158" t="s">
        <v>231</v>
      </c>
      <c r="E115" s="159">
        <v>3.19</v>
      </c>
      <c r="F115" s="11"/>
      <c r="G115" s="160">
        <f>ROUND(E115*F115,2)</f>
        <v>0</v>
      </c>
      <c r="H115" s="11">
        <v>29.21</v>
      </c>
      <c r="I115" s="160">
        <f>ROUND(E115*H115,2)</f>
        <v>93.18</v>
      </c>
      <c r="J115" s="11">
        <v>240.79</v>
      </c>
      <c r="K115" s="160">
        <f>ROUND(E115*J115,2)</f>
        <v>768.12</v>
      </c>
      <c r="L115" s="160">
        <v>21</v>
      </c>
      <c r="M115" s="160">
        <f>G115*(1+L115/100)</f>
        <v>0</v>
      </c>
      <c r="N115" s="159">
        <v>1E-3</v>
      </c>
      <c r="O115" s="159">
        <f>ROUND(E115*N115,2)</f>
        <v>0</v>
      </c>
      <c r="P115" s="159">
        <v>3.492E-2</v>
      </c>
      <c r="Q115" s="159">
        <f>ROUND(E115*P115,2)</f>
        <v>0.11</v>
      </c>
      <c r="R115" s="160" t="s">
        <v>357</v>
      </c>
      <c r="S115" s="160" t="s">
        <v>217</v>
      </c>
      <c r="T115" s="161" t="s">
        <v>217</v>
      </c>
      <c r="U115" s="162">
        <v>0.52100000000000002</v>
      </c>
      <c r="V115" s="162">
        <f>ROUND(E115*U115,2)</f>
        <v>1.66</v>
      </c>
      <c r="W115" s="162"/>
      <c r="X115" s="162" t="s">
        <v>218</v>
      </c>
      <c r="Y115" s="162" t="s">
        <v>175</v>
      </c>
      <c r="Z115" s="163"/>
      <c r="AA115" s="163"/>
      <c r="AB115" s="163"/>
      <c r="AC115" s="163"/>
      <c r="AD115" s="163"/>
      <c r="AE115" s="163"/>
      <c r="AF115" s="163"/>
      <c r="AG115" s="163" t="s">
        <v>219</v>
      </c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</row>
    <row r="116" spans="1:60" outlineLevel="2" x14ac:dyDescent="0.2">
      <c r="A116" s="164"/>
      <c r="B116" s="165"/>
      <c r="C116" s="182" t="s">
        <v>358</v>
      </c>
      <c r="D116" s="183"/>
      <c r="E116" s="184"/>
      <c r="F116" s="162"/>
      <c r="G116" s="162"/>
      <c r="H116" s="162"/>
      <c r="I116" s="162"/>
      <c r="J116" s="162"/>
      <c r="K116" s="162"/>
      <c r="L116" s="162"/>
      <c r="M116" s="162"/>
      <c r="N116" s="166"/>
      <c r="O116" s="166"/>
      <c r="P116" s="166"/>
      <c r="Q116" s="166"/>
      <c r="R116" s="162"/>
      <c r="S116" s="162"/>
      <c r="T116" s="162"/>
      <c r="U116" s="162"/>
      <c r="V116" s="162"/>
      <c r="W116" s="162"/>
      <c r="X116" s="162"/>
      <c r="Y116" s="162"/>
      <c r="Z116" s="163"/>
      <c r="AA116" s="163"/>
      <c r="AB116" s="163"/>
      <c r="AC116" s="163"/>
      <c r="AD116" s="163"/>
      <c r="AE116" s="163"/>
      <c r="AF116" s="163"/>
      <c r="AG116" s="163" t="s">
        <v>222</v>
      </c>
      <c r="AH116" s="163">
        <v>0</v>
      </c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</row>
    <row r="117" spans="1:60" outlineLevel="3" x14ac:dyDescent="0.2">
      <c r="A117" s="164"/>
      <c r="B117" s="165"/>
      <c r="C117" s="182" t="s">
        <v>359</v>
      </c>
      <c r="D117" s="183"/>
      <c r="E117" s="184">
        <v>3.19</v>
      </c>
      <c r="F117" s="162"/>
      <c r="G117" s="162"/>
      <c r="H117" s="162"/>
      <c r="I117" s="162"/>
      <c r="J117" s="162"/>
      <c r="K117" s="162"/>
      <c r="L117" s="162"/>
      <c r="M117" s="162"/>
      <c r="N117" s="166"/>
      <c r="O117" s="166"/>
      <c r="P117" s="166"/>
      <c r="Q117" s="166"/>
      <c r="R117" s="162"/>
      <c r="S117" s="162"/>
      <c r="T117" s="162"/>
      <c r="U117" s="162"/>
      <c r="V117" s="162"/>
      <c r="W117" s="162"/>
      <c r="X117" s="162"/>
      <c r="Y117" s="162"/>
      <c r="Z117" s="163"/>
      <c r="AA117" s="163"/>
      <c r="AB117" s="163"/>
      <c r="AC117" s="163"/>
      <c r="AD117" s="163"/>
      <c r="AE117" s="163"/>
      <c r="AF117" s="163"/>
      <c r="AG117" s="163" t="s">
        <v>222</v>
      </c>
      <c r="AH117" s="163">
        <v>0</v>
      </c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</row>
    <row r="118" spans="1:60" outlineLevel="1" x14ac:dyDescent="0.2">
      <c r="A118" s="155">
        <v>25</v>
      </c>
      <c r="B118" s="156" t="s">
        <v>360</v>
      </c>
      <c r="C118" s="157" t="s">
        <v>361</v>
      </c>
      <c r="D118" s="158" t="s">
        <v>276</v>
      </c>
      <c r="E118" s="159">
        <v>2.9</v>
      </c>
      <c r="F118" s="11"/>
      <c r="G118" s="160">
        <f>ROUND(E118*F118,2)</f>
        <v>0</v>
      </c>
      <c r="H118" s="11">
        <v>0</v>
      </c>
      <c r="I118" s="160">
        <f>ROUND(E118*H118,2)</f>
        <v>0</v>
      </c>
      <c r="J118" s="11">
        <v>65.599999999999994</v>
      </c>
      <c r="K118" s="160">
        <f>ROUND(E118*J118,2)</f>
        <v>190.24</v>
      </c>
      <c r="L118" s="160">
        <v>21</v>
      </c>
      <c r="M118" s="160">
        <f>G118*(1+L118/100)</f>
        <v>0</v>
      </c>
      <c r="N118" s="159">
        <v>0</v>
      </c>
      <c r="O118" s="159">
        <f>ROUND(E118*N118,2)</f>
        <v>0</v>
      </c>
      <c r="P118" s="159">
        <v>3.773E-2</v>
      </c>
      <c r="Q118" s="159">
        <f>ROUND(E118*P118,2)</f>
        <v>0.11</v>
      </c>
      <c r="R118" s="160"/>
      <c r="S118" s="160" t="s">
        <v>173</v>
      </c>
      <c r="T118" s="161" t="s">
        <v>217</v>
      </c>
      <c r="U118" s="162">
        <v>0.13</v>
      </c>
      <c r="V118" s="162">
        <f>ROUND(E118*U118,2)</f>
        <v>0.38</v>
      </c>
      <c r="W118" s="162"/>
      <c r="X118" s="162" t="s">
        <v>218</v>
      </c>
      <c r="Y118" s="162" t="s">
        <v>175</v>
      </c>
      <c r="Z118" s="163"/>
      <c r="AA118" s="163"/>
      <c r="AB118" s="163"/>
      <c r="AC118" s="163"/>
      <c r="AD118" s="163"/>
      <c r="AE118" s="163"/>
      <c r="AF118" s="163"/>
      <c r="AG118" s="163" t="s">
        <v>219</v>
      </c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</row>
    <row r="119" spans="1:60" outlineLevel="2" x14ac:dyDescent="0.2">
      <c r="A119" s="164"/>
      <c r="B119" s="165"/>
      <c r="C119" s="182" t="s">
        <v>358</v>
      </c>
      <c r="D119" s="183"/>
      <c r="E119" s="184"/>
      <c r="F119" s="162"/>
      <c r="G119" s="162"/>
      <c r="H119" s="162"/>
      <c r="I119" s="162"/>
      <c r="J119" s="162"/>
      <c r="K119" s="162"/>
      <c r="L119" s="162"/>
      <c r="M119" s="162"/>
      <c r="N119" s="166"/>
      <c r="O119" s="166"/>
      <c r="P119" s="166"/>
      <c r="Q119" s="166"/>
      <c r="R119" s="162"/>
      <c r="S119" s="162"/>
      <c r="T119" s="162"/>
      <c r="U119" s="162"/>
      <c r="V119" s="162"/>
      <c r="W119" s="162"/>
      <c r="X119" s="162"/>
      <c r="Y119" s="162"/>
      <c r="Z119" s="163"/>
      <c r="AA119" s="163"/>
      <c r="AB119" s="163"/>
      <c r="AC119" s="163"/>
      <c r="AD119" s="163"/>
      <c r="AE119" s="163"/>
      <c r="AF119" s="163"/>
      <c r="AG119" s="163" t="s">
        <v>222</v>
      </c>
      <c r="AH119" s="163">
        <v>0</v>
      </c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  <c r="AZ119" s="163"/>
      <c r="BA119" s="163"/>
      <c r="BB119" s="163"/>
      <c r="BC119" s="163"/>
      <c r="BD119" s="163"/>
      <c r="BE119" s="163"/>
      <c r="BF119" s="163"/>
      <c r="BG119" s="163"/>
      <c r="BH119" s="163"/>
    </row>
    <row r="120" spans="1:60" outlineLevel="3" x14ac:dyDescent="0.2">
      <c r="A120" s="164"/>
      <c r="B120" s="165"/>
      <c r="C120" s="182" t="s">
        <v>362</v>
      </c>
      <c r="D120" s="183"/>
      <c r="E120" s="184">
        <v>2.9</v>
      </c>
      <c r="F120" s="162"/>
      <c r="G120" s="162"/>
      <c r="H120" s="162"/>
      <c r="I120" s="162"/>
      <c r="J120" s="162"/>
      <c r="K120" s="162"/>
      <c r="L120" s="162"/>
      <c r="M120" s="162"/>
      <c r="N120" s="166"/>
      <c r="O120" s="166"/>
      <c r="P120" s="166"/>
      <c r="Q120" s="166"/>
      <c r="R120" s="162"/>
      <c r="S120" s="162"/>
      <c r="T120" s="162"/>
      <c r="U120" s="162"/>
      <c r="V120" s="162"/>
      <c r="W120" s="162"/>
      <c r="X120" s="162"/>
      <c r="Y120" s="162"/>
      <c r="Z120" s="163"/>
      <c r="AA120" s="163"/>
      <c r="AB120" s="163"/>
      <c r="AC120" s="163"/>
      <c r="AD120" s="163"/>
      <c r="AE120" s="163"/>
      <c r="AF120" s="163"/>
      <c r="AG120" s="163" t="s">
        <v>222</v>
      </c>
      <c r="AH120" s="163">
        <v>0</v>
      </c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</row>
    <row r="121" spans="1:60" outlineLevel="1" x14ac:dyDescent="0.2">
      <c r="A121" s="155">
        <v>26</v>
      </c>
      <c r="B121" s="156" t="s">
        <v>363</v>
      </c>
      <c r="C121" s="157" t="s">
        <v>364</v>
      </c>
      <c r="D121" s="158" t="s">
        <v>276</v>
      </c>
      <c r="E121" s="159">
        <v>2.9</v>
      </c>
      <c r="F121" s="11"/>
      <c r="G121" s="160">
        <f>ROUND(E121*F121,2)</f>
        <v>0</v>
      </c>
      <c r="H121" s="11">
        <v>0</v>
      </c>
      <c r="I121" s="160">
        <f>ROUND(E121*H121,2)</f>
        <v>0</v>
      </c>
      <c r="J121" s="11">
        <v>61.8</v>
      </c>
      <c r="K121" s="160">
        <f>ROUND(E121*J121,2)</f>
        <v>179.22</v>
      </c>
      <c r="L121" s="160">
        <v>21</v>
      </c>
      <c r="M121" s="160">
        <f>G121*(1+L121/100)</f>
        <v>0</v>
      </c>
      <c r="N121" s="159">
        <v>0</v>
      </c>
      <c r="O121" s="159">
        <f>ROUND(E121*N121,2)</f>
        <v>0</v>
      </c>
      <c r="P121" s="159">
        <v>1.3500000000000001E-3</v>
      </c>
      <c r="Q121" s="159">
        <f>ROUND(E121*P121,2)</f>
        <v>0</v>
      </c>
      <c r="R121" s="160" t="s">
        <v>365</v>
      </c>
      <c r="S121" s="160" t="s">
        <v>217</v>
      </c>
      <c r="T121" s="161" t="s">
        <v>217</v>
      </c>
      <c r="U121" s="162">
        <v>0.09</v>
      </c>
      <c r="V121" s="162">
        <f>ROUND(E121*U121,2)</f>
        <v>0.26</v>
      </c>
      <c r="W121" s="162"/>
      <c r="X121" s="162" t="s">
        <v>218</v>
      </c>
      <c r="Y121" s="162" t="s">
        <v>175</v>
      </c>
      <c r="Z121" s="163"/>
      <c r="AA121" s="163"/>
      <c r="AB121" s="163"/>
      <c r="AC121" s="163"/>
      <c r="AD121" s="163"/>
      <c r="AE121" s="163"/>
      <c r="AF121" s="163"/>
      <c r="AG121" s="163" t="s">
        <v>219</v>
      </c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</row>
    <row r="122" spans="1:60" outlineLevel="2" x14ac:dyDescent="0.2">
      <c r="A122" s="164"/>
      <c r="B122" s="165"/>
      <c r="C122" s="182" t="s">
        <v>358</v>
      </c>
      <c r="D122" s="183"/>
      <c r="E122" s="184"/>
      <c r="F122" s="162"/>
      <c r="G122" s="162"/>
      <c r="H122" s="162"/>
      <c r="I122" s="162"/>
      <c r="J122" s="162"/>
      <c r="K122" s="162"/>
      <c r="L122" s="162"/>
      <c r="M122" s="162"/>
      <c r="N122" s="166"/>
      <c r="O122" s="166"/>
      <c r="P122" s="166"/>
      <c r="Q122" s="166"/>
      <c r="R122" s="162"/>
      <c r="S122" s="162"/>
      <c r="T122" s="162"/>
      <c r="U122" s="162"/>
      <c r="V122" s="162"/>
      <c r="W122" s="162"/>
      <c r="X122" s="162"/>
      <c r="Y122" s="162"/>
      <c r="Z122" s="163"/>
      <c r="AA122" s="163"/>
      <c r="AB122" s="163"/>
      <c r="AC122" s="163"/>
      <c r="AD122" s="163"/>
      <c r="AE122" s="163"/>
      <c r="AF122" s="163"/>
      <c r="AG122" s="163" t="s">
        <v>222</v>
      </c>
      <c r="AH122" s="163">
        <v>0</v>
      </c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</row>
    <row r="123" spans="1:60" outlineLevel="3" x14ac:dyDescent="0.2">
      <c r="A123" s="164"/>
      <c r="B123" s="165"/>
      <c r="C123" s="182" t="s">
        <v>366</v>
      </c>
      <c r="D123" s="183"/>
      <c r="E123" s="184">
        <v>2.9</v>
      </c>
      <c r="F123" s="162"/>
      <c r="G123" s="162"/>
      <c r="H123" s="162"/>
      <c r="I123" s="162"/>
      <c r="J123" s="162"/>
      <c r="K123" s="162"/>
      <c r="L123" s="162"/>
      <c r="M123" s="162"/>
      <c r="N123" s="166"/>
      <c r="O123" s="166"/>
      <c r="P123" s="166"/>
      <c r="Q123" s="166"/>
      <c r="R123" s="162"/>
      <c r="S123" s="162"/>
      <c r="T123" s="162"/>
      <c r="U123" s="162"/>
      <c r="V123" s="162"/>
      <c r="W123" s="162"/>
      <c r="X123" s="162"/>
      <c r="Y123" s="162"/>
      <c r="Z123" s="163"/>
      <c r="AA123" s="163"/>
      <c r="AB123" s="163"/>
      <c r="AC123" s="163"/>
      <c r="AD123" s="163"/>
      <c r="AE123" s="163"/>
      <c r="AF123" s="163"/>
      <c r="AG123" s="163" t="s">
        <v>222</v>
      </c>
      <c r="AH123" s="163">
        <v>0</v>
      </c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</row>
    <row r="124" spans="1:60" outlineLevel="1" x14ac:dyDescent="0.2">
      <c r="A124" s="155">
        <v>27</v>
      </c>
      <c r="B124" s="156" t="s">
        <v>367</v>
      </c>
      <c r="C124" s="157" t="s">
        <v>368</v>
      </c>
      <c r="D124" s="158" t="s">
        <v>215</v>
      </c>
      <c r="E124" s="159">
        <v>0.4345</v>
      </c>
      <c r="F124" s="11"/>
      <c r="G124" s="160">
        <f>ROUND(E124*F124,2)</f>
        <v>0</v>
      </c>
      <c r="H124" s="11">
        <v>0</v>
      </c>
      <c r="I124" s="160">
        <f>ROUND(E124*H124,2)</f>
        <v>0</v>
      </c>
      <c r="J124" s="11">
        <v>3990</v>
      </c>
      <c r="K124" s="160">
        <f>ROUND(E124*J124,2)</f>
        <v>1733.66</v>
      </c>
      <c r="L124" s="160">
        <v>21</v>
      </c>
      <c r="M124" s="160">
        <f>G124*(1+L124/100)</f>
        <v>0</v>
      </c>
      <c r="N124" s="159">
        <v>0</v>
      </c>
      <c r="O124" s="159">
        <f>ROUND(E124*N124,2)</f>
        <v>0</v>
      </c>
      <c r="P124" s="159">
        <v>2</v>
      </c>
      <c r="Q124" s="159">
        <f>ROUND(E124*P124,2)</f>
        <v>0.87</v>
      </c>
      <c r="R124" s="160" t="s">
        <v>357</v>
      </c>
      <c r="S124" s="160" t="s">
        <v>217</v>
      </c>
      <c r="T124" s="161" t="s">
        <v>217</v>
      </c>
      <c r="U124" s="162">
        <v>6.4359999999999999</v>
      </c>
      <c r="V124" s="162">
        <f>ROUND(E124*U124,2)</f>
        <v>2.8</v>
      </c>
      <c r="W124" s="162"/>
      <c r="X124" s="162" t="s">
        <v>218</v>
      </c>
      <c r="Y124" s="162" t="s">
        <v>175</v>
      </c>
      <c r="Z124" s="163"/>
      <c r="AA124" s="163"/>
      <c r="AB124" s="163"/>
      <c r="AC124" s="163"/>
      <c r="AD124" s="163"/>
      <c r="AE124" s="163"/>
      <c r="AF124" s="163"/>
      <c r="AG124" s="163" t="s">
        <v>219</v>
      </c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</row>
    <row r="125" spans="1:60" outlineLevel="2" x14ac:dyDescent="0.2">
      <c r="A125" s="164"/>
      <c r="B125" s="165"/>
      <c r="C125" s="269" t="s">
        <v>369</v>
      </c>
      <c r="D125" s="270"/>
      <c r="E125" s="270"/>
      <c r="F125" s="270"/>
      <c r="G125" s="270"/>
      <c r="H125" s="162"/>
      <c r="I125" s="162"/>
      <c r="J125" s="162"/>
      <c r="K125" s="162"/>
      <c r="L125" s="162"/>
      <c r="M125" s="162"/>
      <c r="N125" s="166"/>
      <c r="O125" s="166"/>
      <c r="P125" s="166"/>
      <c r="Q125" s="166"/>
      <c r="R125" s="162"/>
      <c r="S125" s="162"/>
      <c r="T125" s="162"/>
      <c r="U125" s="162"/>
      <c r="V125" s="162"/>
      <c r="W125" s="162"/>
      <c r="X125" s="162"/>
      <c r="Y125" s="162"/>
      <c r="Z125" s="163"/>
      <c r="AA125" s="163"/>
      <c r="AB125" s="163"/>
      <c r="AC125" s="163"/>
      <c r="AD125" s="163"/>
      <c r="AE125" s="163"/>
      <c r="AF125" s="163"/>
      <c r="AG125" s="163" t="s">
        <v>221</v>
      </c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</row>
    <row r="126" spans="1:60" outlineLevel="2" x14ac:dyDescent="0.2">
      <c r="A126" s="164"/>
      <c r="B126" s="165"/>
      <c r="C126" s="182" t="s">
        <v>358</v>
      </c>
      <c r="D126" s="183"/>
      <c r="E126" s="184"/>
      <c r="F126" s="162"/>
      <c r="G126" s="162"/>
      <c r="H126" s="162"/>
      <c r="I126" s="162"/>
      <c r="J126" s="162"/>
      <c r="K126" s="162"/>
      <c r="L126" s="162"/>
      <c r="M126" s="162"/>
      <c r="N126" s="166"/>
      <c r="O126" s="166"/>
      <c r="P126" s="166"/>
      <c r="Q126" s="166"/>
      <c r="R126" s="162"/>
      <c r="S126" s="162"/>
      <c r="T126" s="162"/>
      <c r="U126" s="162"/>
      <c r="V126" s="162"/>
      <c r="W126" s="162"/>
      <c r="X126" s="162"/>
      <c r="Y126" s="162"/>
      <c r="Z126" s="163"/>
      <c r="AA126" s="163"/>
      <c r="AB126" s="163"/>
      <c r="AC126" s="163"/>
      <c r="AD126" s="163"/>
      <c r="AE126" s="163"/>
      <c r="AF126" s="163"/>
      <c r="AG126" s="163" t="s">
        <v>222</v>
      </c>
      <c r="AH126" s="163">
        <v>0</v>
      </c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</row>
    <row r="127" spans="1:60" ht="22.5" outlineLevel="3" x14ac:dyDescent="0.2">
      <c r="A127" s="164"/>
      <c r="B127" s="165"/>
      <c r="C127" s="182" t="s">
        <v>370</v>
      </c>
      <c r="D127" s="183"/>
      <c r="E127" s="184">
        <v>0.4345</v>
      </c>
      <c r="F127" s="162"/>
      <c r="G127" s="162"/>
      <c r="H127" s="162"/>
      <c r="I127" s="162"/>
      <c r="J127" s="162"/>
      <c r="K127" s="162"/>
      <c r="L127" s="162"/>
      <c r="M127" s="162"/>
      <c r="N127" s="166"/>
      <c r="O127" s="166"/>
      <c r="P127" s="166"/>
      <c r="Q127" s="166"/>
      <c r="R127" s="162"/>
      <c r="S127" s="162"/>
      <c r="T127" s="162"/>
      <c r="U127" s="162"/>
      <c r="V127" s="162"/>
      <c r="W127" s="162"/>
      <c r="X127" s="162"/>
      <c r="Y127" s="162"/>
      <c r="Z127" s="163"/>
      <c r="AA127" s="163"/>
      <c r="AB127" s="163"/>
      <c r="AC127" s="163"/>
      <c r="AD127" s="163"/>
      <c r="AE127" s="163"/>
      <c r="AF127" s="163"/>
      <c r="AG127" s="163" t="s">
        <v>222</v>
      </c>
      <c r="AH127" s="163">
        <v>0</v>
      </c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</row>
    <row r="128" spans="1:60" outlineLevel="1" x14ac:dyDescent="0.2">
      <c r="A128" s="155">
        <v>28</v>
      </c>
      <c r="B128" s="156" t="s">
        <v>371</v>
      </c>
      <c r="C128" s="157" t="s">
        <v>372</v>
      </c>
      <c r="D128" s="158" t="s">
        <v>231</v>
      </c>
      <c r="E128" s="159">
        <v>19.072500000000002</v>
      </c>
      <c r="F128" s="11"/>
      <c r="G128" s="160">
        <f>ROUND(E128*F128,2)</f>
        <v>0</v>
      </c>
      <c r="H128" s="11">
        <v>0</v>
      </c>
      <c r="I128" s="160">
        <f>ROUND(E128*H128,2)</f>
        <v>0</v>
      </c>
      <c r="J128" s="11">
        <v>219</v>
      </c>
      <c r="K128" s="160">
        <f>ROUND(E128*J128,2)</f>
        <v>4176.88</v>
      </c>
      <c r="L128" s="160">
        <v>21</v>
      </c>
      <c r="M128" s="160">
        <f>G128*(1+L128/100)</f>
        <v>0</v>
      </c>
      <c r="N128" s="159">
        <v>0</v>
      </c>
      <c r="O128" s="159">
        <f>ROUND(E128*N128,2)</f>
        <v>0</v>
      </c>
      <c r="P128" s="159">
        <v>7.5600000000000001E-2</v>
      </c>
      <c r="Q128" s="159">
        <f>ROUND(E128*P128,2)</f>
        <v>1.44</v>
      </c>
      <c r="R128" s="160"/>
      <c r="S128" s="160" t="s">
        <v>173</v>
      </c>
      <c r="T128" s="161" t="s">
        <v>174</v>
      </c>
      <c r="U128" s="162">
        <v>0.1</v>
      </c>
      <c r="V128" s="162">
        <f>ROUND(E128*U128,2)</f>
        <v>1.91</v>
      </c>
      <c r="W128" s="162"/>
      <c r="X128" s="162" t="s">
        <v>218</v>
      </c>
      <c r="Y128" s="162" t="s">
        <v>175</v>
      </c>
      <c r="Z128" s="163"/>
      <c r="AA128" s="163"/>
      <c r="AB128" s="163"/>
      <c r="AC128" s="163"/>
      <c r="AD128" s="163"/>
      <c r="AE128" s="163"/>
      <c r="AF128" s="163"/>
      <c r="AG128" s="163" t="s">
        <v>219</v>
      </c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</row>
    <row r="129" spans="1:60" outlineLevel="2" x14ac:dyDescent="0.2">
      <c r="A129" s="164"/>
      <c r="B129" s="165"/>
      <c r="C129" s="182" t="s">
        <v>358</v>
      </c>
      <c r="D129" s="183"/>
      <c r="E129" s="184"/>
      <c r="F129" s="162"/>
      <c r="G129" s="162"/>
      <c r="H129" s="162"/>
      <c r="I129" s="162"/>
      <c r="J129" s="162"/>
      <c r="K129" s="162"/>
      <c r="L129" s="162"/>
      <c r="M129" s="162"/>
      <c r="N129" s="166"/>
      <c r="O129" s="166"/>
      <c r="P129" s="166"/>
      <c r="Q129" s="166"/>
      <c r="R129" s="162"/>
      <c r="S129" s="162"/>
      <c r="T129" s="162"/>
      <c r="U129" s="162"/>
      <c r="V129" s="162"/>
      <c r="W129" s="162"/>
      <c r="X129" s="162"/>
      <c r="Y129" s="162"/>
      <c r="Z129" s="163"/>
      <c r="AA129" s="163"/>
      <c r="AB129" s="163"/>
      <c r="AC129" s="163"/>
      <c r="AD129" s="163"/>
      <c r="AE129" s="163"/>
      <c r="AF129" s="163"/>
      <c r="AG129" s="163" t="s">
        <v>222</v>
      </c>
      <c r="AH129" s="163">
        <v>0</v>
      </c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</row>
    <row r="130" spans="1:60" outlineLevel="3" x14ac:dyDescent="0.2">
      <c r="A130" s="164"/>
      <c r="B130" s="165"/>
      <c r="C130" s="182" t="s">
        <v>373</v>
      </c>
      <c r="D130" s="183"/>
      <c r="E130" s="184"/>
      <c r="F130" s="162"/>
      <c r="G130" s="162"/>
      <c r="H130" s="162"/>
      <c r="I130" s="162"/>
      <c r="J130" s="162"/>
      <c r="K130" s="162"/>
      <c r="L130" s="162"/>
      <c r="M130" s="162"/>
      <c r="N130" s="166"/>
      <c r="O130" s="166"/>
      <c r="P130" s="166"/>
      <c r="Q130" s="166"/>
      <c r="R130" s="162"/>
      <c r="S130" s="162"/>
      <c r="T130" s="162"/>
      <c r="U130" s="162"/>
      <c r="V130" s="162"/>
      <c r="W130" s="162"/>
      <c r="X130" s="162"/>
      <c r="Y130" s="162"/>
      <c r="Z130" s="163"/>
      <c r="AA130" s="163"/>
      <c r="AB130" s="163"/>
      <c r="AC130" s="163"/>
      <c r="AD130" s="163"/>
      <c r="AE130" s="163"/>
      <c r="AF130" s="163"/>
      <c r="AG130" s="163" t="s">
        <v>222</v>
      </c>
      <c r="AH130" s="163">
        <v>0</v>
      </c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</row>
    <row r="131" spans="1:60" outlineLevel="3" x14ac:dyDescent="0.2">
      <c r="A131" s="164"/>
      <c r="B131" s="165"/>
      <c r="C131" s="182" t="s">
        <v>374</v>
      </c>
      <c r="D131" s="183"/>
      <c r="E131" s="184">
        <v>13.4475</v>
      </c>
      <c r="F131" s="162"/>
      <c r="G131" s="162"/>
      <c r="H131" s="162"/>
      <c r="I131" s="162"/>
      <c r="J131" s="162"/>
      <c r="K131" s="162"/>
      <c r="L131" s="162"/>
      <c r="M131" s="162"/>
      <c r="N131" s="166"/>
      <c r="O131" s="166"/>
      <c r="P131" s="166"/>
      <c r="Q131" s="166"/>
      <c r="R131" s="162"/>
      <c r="S131" s="162"/>
      <c r="T131" s="162"/>
      <c r="U131" s="162"/>
      <c r="V131" s="162"/>
      <c r="W131" s="162"/>
      <c r="X131" s="162"/>
      <c r="Y131" s="162"/>
      <c r="Z131" s="163"/>
      <c r="AA131" s="163"/>
      <c r="AB131" s="163"/>
      <c r="AC131" s="163"/>
      <c r="AD131" s="163"/>
      <c r="AE131" s="163"/>
      <c r="AF131" s="163"/>
      <c r="AG131" s="163" t="s">
        <v>222</v>
      </c>
      <c r="AH131" s="163">
        <v>0</v>
      </c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</row>
    <row r="132" spans="1:60" outlineLevel="3" x14ac:dyDescent="0.2">
      <c r="A132" s="164"/>
      <c r="B132" s="165"/>
      <c r="C132" s="182" t="s">
        <v>375</v>
      </c>
      <c r="D132" s="183"/>
      <c r="E132" s="184">
        <v>5.625</v>
      </c>
      <c r="F132" s="162"/>
      <c r="G132" s="162"/>
      <c r="H132" s="162"/>
      <c r="I132" s="162"/>
      <c r="J132" s="162"/>
      <c r="K132" s="162"/>
      <c r="L132" s="162"/>
      <c r="M132" s="162"/>
      <c r="N132" s="166"/>
      <c r="O132" s="166"/>
      <c r="P132" s="166"/>
      <c r="Q132" s="166"/>
      <c r="R132" s="162"/>
      <c r="S132" s="162"/>
      <c r="T132" s="162"/>
      <c r="U132" s="162"/>
      <c r="V132" s="162"/>
      <c r="W132" s="162"/>
      <c r="X132" s="162"/>
      <c r="Y132" s="162"/>
      <c r="Z132" s="163"/>
      <c r="AA132" s="163"/>
      <c r="AB132" s="163"/>
      <c r="AC132" s="163"/>
      <c r="AD132" s="163"/>
      <c r="AE132" s="163"/>
      <c r="AF132" s="163"/>
      <c r="AG132" s="163" t="s">
        <v>222</v>
      </c>
      <c r="AH132" s="163">
        <v>0</v>
      </c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</row>
    <row r="133" spans="1:60" outlineLevel="1" x14ac:dyDescent="0.2">
      <c r="A133" s="155">
        <v>29</v>
      </c>
      <c r="B133" s="156" t="s">
        <v>376</v>
      </c>
      <c r="C133" s="157" t="s">
        <v>377</v>
      </c>
      <c r="D133" s="158" t="s">
        <v>276</v>
      </c>
      <c r="E133" s="159">
        <v>0.6</v>
      </c>
      <c r="F133" s="11"/>
      <c r="G133" s="160">
        <f>ROUND(E133*F133,2)</f>
        <v>0</v>
      </c>
      <c r="H133" s="11">
        <v>17.09</v>
      </c>
      <c r="I133" s="160">
        <f>ROUND(E133*H133,2)</f>
        <v>10.25</v>
      </c>
      <c r="J133" s="11">
        <v>226.41</v>
      </c>
      <c r="K133" s="160">
        <f>ROUND(E133*J133,2)</f>
        <v>135.85</v>
      </c>
      <c r="L133" s="160">
        <v>21</v>
      </c>
      <c r="M133" s="160">
        <f>G133*(1+L133/100)</f>
        <v>0</v>
      </c>
      <c r="N133" s="159">
        <v>5.9000000000000003E-4</v>
      </c>
      <c r="O133" s="159">
        <f>ROUND(E133*N133,2)</f>
        <v>0</v>
      </c>
      <c r="P133" s="159">
        <v>6.3E-2</v>
      </c>
      <c r="Q133" s="159">
        <f>ROUND(E133*P133,2)</f>
        <v>0.04</v>
      </c>
      <c r="R133" s="160" t="s">
        <v>357</v>
      </c>
      <c r="S133" s="160" t="s">
        <v>217</v>
      </c>
      <c r="T133" s="161" t="s">
        <v>217</v>
      </c>
      <c r="U133" s="162">
        <v>0.49</v>
      </c>
      <c r="V133" s="162">
        <f>ROUND(E133*U133,2)</f>
        <v>0.28999999999999998</v>
      </c>
      <c r="W133" s="162"/>
      <c r="X133" s="162" t="s">
        <v>218</v>
      </c>
      <c r="Y133" s="162" t="s">
        <v>175</v>
      </c>
      <c r="Z133" s="163"/>
      <c r="AA133" s="163"/>
      <c r="AB133" s="163"/>
      <c r="AC133" s="163"/>
      <c r="AD133" s="163"/>
      <c r="AE133" s="163"/>
      <c r="AF133" s="163"/>
      <c r="AG133" s="163" t="s">
        <v>219</v>
      </c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</row>
    <row r="134" spans="1:60" outlineLevel="2" x14ac:dyDescent="0.2">
      <c r="A134" s="164"/>
      <c r="B134" s="165"/>
      <c r="C134" s="269" t="s">
        <v>378</v>
      </c>
      <c r="D134" s="270"/>
      <c r="E134" s="270"/>
      <c r="F134" s="270"/>
      <c r="G134" s="270"/>
      <c r="H134" s="162"/>
      <c r="I134" s="162"/>
      <c r="J134" s="162"/>
      <c r="K134" s="162"/>
      <c r="L134" s="162"/>
      <c r="M134" s="162"/>
      <c r="N134" s="166"/>
      <c r="O134" s="166"/>
      <c r="P134" s="166"/>
      <c r="Q134" s="166"/>
      <c r="R134" s="162"/>
      <c r="S134" s="162"/>
      <c r="T134" s="162"/>
      <c r="U134" s="162"/>
      <c r="V134" s="162"/>
      <c r="W134" s="162"/>
      <c r="X134" s="162"/>
      <c r="Y134" s="162"/>
      <c r="Z134" s="163"/>
      <c r="AA134" s="163"/>
      <c r="AB134" s="163"/>
      <c r="AC134" s="163"/>
      <c r="AD134" s="163"/>
      <c r="AE134" s="163"/>
      <c r="AF134" s="163"/>
      <c r="AG134" s="163" t="s">
        <v>221</v>
      </c>
      <c r="AH134" s="163"/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  <c r="AW134" s="163"/>
      <c r="AX134" s="163"/>
      <c r="AY134" s="163"/>
      <c r="AZ134" s="163"/>
      <c r="BA134" s="163"/>
      <c r="BB134" s="163"/>
      <c r="BC134" s="163"/>
      <c r="BD134" s="163"/>
      <c r="BE134" s="163"/>
      <c r="BF134" s="163"/>
      <c r="BG134" s="163"/>
      <c r="BH134" s="163"/>
    </row>
    <row r="135" spans="1:60" outlineLevel="2" x14ac:dyDescent="0.2">
      <c r="A135" s="164"/>
      <c r="B135" s="165"/>
      <c r="C135" s="182" t="s">
        <v>358</v>
      </c>
      <c r="D135" s="183"/>
      <c r="E135" s="184"/>
      <c r="F135" s="162"/>
      <c r="G135" s="162"/>
      <c r="H135" s="162"/>
      <c r="I135" s="162"/>
      <c r="J135" s="162"/>
      <c r="K135" s="162"/>
      <c r="L135" s="162"/>
      <c r="M135" s="162"/>
      <c r="N135" s="166"/>
      <c r="O135" s="166"/>
      <c r="P135" s="166"/>
      <c r="Q135" s="166"/>
      <c r="R135" s="162"/>
      <c r="S135" s="162"/>
      <c r="T135" s="162"/>
      <c r="U135" s="162"/>
      <c r="V135" s="162"/>
      <c r="W135" s="162"/>
      <c r="X135" s="162"/>
      <c r="Y135" s="162"/>
      <c r="Z135" s="163"/>
      <c r="AA135" s="163"/>
      <c r="AB135" s="163"/>
      <c r="AC135" s="163"/>
      <c r="AD135" s="163"/>
      <c r="AE135" s="163"/>
      <c r="AF135" s="163"/>
      <c r="AG135" s="163" t="s">
        <v>222</v>
      </c>
      <c r="AH135" s="163">
        <v>0</v>
      </c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</row>
    <row r="136" spans="1:60" outlineLevel="3" x14ac:dyDescent="0.2">
      <c r="A136" s="164"/>
      <c r="B136" s="165"/>
      <c r="C136" s="182" t="s">
        <v>379</v>
      </c>
      <c r="D136" s="183"/>
      <c r="E136" s="184">
        <v>0.6</v>
      </c>
      <c r="F136" s="162"/>
      <c r="G136" s="162"/>
      <c r="H136" s="162"/>
      <c r="I136" s="162"/>
      <c r="J136" s="162"/>
      <c r="K136" s="162"/>
      <c r="L136" s="162"/>
      <c r="M136" s="162"/>
      <c r="N136" s="166"/>
      <c r="O136" s="166"/>
      <c r="P136" s="166"/>
      <c r="Q136" s="166"/>
      <c r="R136" s="162"/>
      <c r="S136" s="162"/>
      <c r="T136" s="162"/>
      <c r="U136" s="162"/>
      <c r="V136" s="162"/>
      <c r="W136" s="162"/>
      <c r="X136" s="162"/>
      <c r="Y136" s="162"/>
      <c r="Z136" s="163"/>
      <c r="AA136" s="163"/>
      <c r="AB136" s="163"/>
      <c r="AC136" s="163"/>
      <c r="AD136" s="163"/>
      <c r="AE136" s="163"/>
      <c r="AF136" s="163"/>
      <c r="AG136" s="163" t="s">
        <v>222</v>
      </c>
      <c r="AH136" s="163">
        <v>0</v>
      </c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</row>
    <row r="137" spans="1:60" ht="22.5" outlineLevel="1" x14ac:dyDescent="0.2">
      <c r="A137" s="155">
        <v>30</v>
      </c>
      <c r="B137" s="156" t="s">
        <v>380</v>
      </c>
      <c r="C137" s="157" t="s">
        <v>381</v>
      </c>
      <c r="D137" s="158" t="s">
        <v>266</v>
      </c>
      <c r="E137" s="159">
        <v>4</v>
      </c>
      <c r="F137" s="11"/>
      <c r="G137" s="160">
        <f>ROUND(E137*F137,2)</f>
        <v>0</v>
      </c>
      <c r="H137" s="11">
        <v>38.86</v>
      </c>
      <c r="I137" s="160">
        <f>ROUND(E137*H137,2)</f>
        <v>155.44</v>
      </c>
      <c r="J137" s="11">
        <v>341.64</v>
      </c>
      <c r="K137" s="160">
        <f>ROUND(E137*J137,2)</f>
        <v>1366.56</v>
      </c>
      <c r="L137" s="160">
        <v>21</v>
      </c>
      <c r="M137" s="160">
        <f>G137*(1+L137/100)</f>
        <v>0</v>
      </c>
      <c r="N137" s="159">
        <v>1.33E-3</v>
      </c>
      <c r="O137" s="159">
        <f>ROUND(E137*N137,2)</f>
        <v>0.01</v>
      </c>
      <c r="P137" s="159">
        <v>7.3999999999999996E-2</v>
      </c>
      <c r="Q137" s="159">
        <f>ROUND(E137*P137,2)</f>
        <v>0.3</v>
      </c>
      <c r="R137" s="160" t="s">
        <v>357</v>
      </c>
      <c r="S137" s="160" t="s">
        <v>217</v>
      </c>
      <c r="T137" s="161" t="s">
        <v>217</v>
      </c>
      <c r="U137" s="162">
        <v>0.79600000000000004</v>
      </c>
      <c r="V137" s="162">
        <f>ROUND(E137*U137,2)</f>
        <v>3.18</v>
      </c>
      <c r="W137" s="162"/>
      <c r="X137" s="162" t="s">
        <v>218</v>
      </c>
      <c r="Y137" s="162" t="s">
        <v>175</v>
      </c>
      <c r="Z137" s="163"/>
      <c r="AA137" s="163"/>
      <c r="AB137" s="163"/>
      <c r="AC137" s="163"/>
      <c r="AD137" s="163"/>
      <c r="AE137" s="163"/>
      <c r="AF137" s="163"/>
      <c r="AG137" s="163" t="s">
        <v>219</v>
      </c>
      <c r="AH137" s="163"/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  <c r="AW137" s="163"/>
      <c r="AX137" s="163"/>
      <c r="AY137" s="163"/>
      <c r="AZ137" s="163"/>
      <c r="BA137" s="163"/>
      <c r="BB137" s="163"/>
      <c r="BC137" s="163"/>
      <c r="BD137" s="163"/>
      <c r="BE137" s="163"/>
      <c r="BF137" s="163"/>
      <c r="BG137" s="163"/>
      <c r="BH137" s="163"/>
    </row>
    <row r="138" spans="1:60" outlineLevel="2" x14ac:dyDescent="0.2">
      <c r="A138" s="164"/>
      <c r="B138" s="165"/>
      <c r="C138" s="269" t="s">
        <v>382</v>
      </c>
      <c r="D138" s="270"/>
      <c r="E138" s="270"/>
      <c r="F138" s="270"/>
      <c r="G138" s="270"/>
      <c r="H138" s="162"/>
      <c r="I138" s="162"/>
      <c r="J138" s="162"/>
      <c r="K138" s="162"/>
      <c r="L138" s="162"/>
      <c r="M138" s="162"/>
      <c r="N138" s="166"/>
      <c r="O138" s="166"/>
      <c r="P138" s="166"/>
      <c r="Q138" s="166"/>
      <c r="R138" s="162"/>
      <c r="S138" s="162"/>
      <c r="T138" s="162"/>
      <c r="U138" s="162"/>
      <c r="V138" s="162"/>
      <c r="W138" s="162"/>
      <c r="X138" s="162"/>
      <c r="Y138" s="162"/>
      <c r="Z138" s="163"/>
      <c r="AA138" s="163"/>
      <c r="AB138" s="163"/>
      <c r="AC138" s="163"/>
      <c r="AD138" s="163"/>
      <c r="AE138" s="163"/>
      <c r="AF138" s="163"/>
      <c r="AG138" s="163" t="s">
        <v>221</v>
      </c>
      <c r="AH138" s="163"/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</row>
    <row r="139" spans="1:60" outlineLevel="2" x14ac:dyDescent="0.2">
      <c r="A139" s="164"/>
      <c r="B139" s="165"/>
      <c r="C139" s="260" t="s">
        <v>383</v>
      </c>
      <c r="D139" s="261"/>
      <c r="E139" s="261"/>
      <c r="F139" s="261"/>
      <c r="G139" s="261"/>
      <c r="H139" s="162"/>
      <c r="I139" s="162"/>
      <c r="J139" s="162"/>
      <c r="K139" s="162"/>
      <c r="L139" s="162"/>
      <c r="M139" s="162"/>
      <c r="N139" s="166"/>
      <c r="O139" s="166"/>
      <c r="P139" s="166"/>
      <c r="Q139" s="166"/>
      <c r="R139" s="162"/>
      <c r="S139" s="162"/>
      <c r="T139" s="162"/>
      <c r="U139" s="162"/>
      <c r="V139" s="162"/>
      <c r="W139" s="162"/>
      <c r="X139" s="162"/>
      <c r="Y139" s="162"/>
      <c r="Z139" s="163"/>
      <c r="AA139" s="163"/>
      <c r="AB139" s="163"/>
      <c r="AC139" s="163"/>
      <c r="AD139" s="163"/>
      <c r="AE139" s="163"/>
      <c r="AF139" s="163"/>
      <c r="AG139" s="163" t="s">
        <v>178</v>
      </c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63"/>
      <c r="BB139" s="163"/>
      <c r="BC139" s="163"/>
      <c r="BD139" s="163"/>
      <c r="BE139" s="163"/>
      <c r="BF139" s="163"/>
      <c r="BG139" s="163"/>
      <c r="BH139" s="163"/>
    </row>
    <row r="140" spans="1:60" outlineLevel="2" x14ac:dyDescent="0.2">
      <c r="A140" s="164"/>
      <c r="B140" s="165"/>
      <c r="C140" s="182" t="s">
        <v>358</v>
      </c>
      <c r="D140" s="183"/>
      <c r="E140" s="184"/>
      <c r="F140" s="162"/>
      <c r="G140" s="162"/>
      <c r="H140" s="162"/>
      <c r="I140" s="162"/>
      <c r="J140" s="162"/>
      <c r="K140" s="162"/>
      <c r="L140" s="162"/>
      <c r="M140" s="162"/>
      <c r="N140" s="166"/>
      <c r="O140" s="166"/>
      <c r="P140" s="166"/>
      <c r="Q140" s="166"/>
      <c r="R140" s="162"/>
      <c r="S140" s="162"/>
      <c r="T140" s="162"/>
      <c r="U140" s="162"/>
      <c r="V140" s="162"/>
      <c r="W140" s="162"/>
      <c r="X140" s="162"/>
      <c r="Y140" s="162"/>
      <c r="Z140" s="163"/>
      <c r="AA140" s="163"/>
      <c r="AB140" s="163"/>
      <c r="AC140" s="163"/>
      <c r="AD140" s="163"/>
      <c r="AE140" s="163"/>
      <c r="AF140" s="163"/>
      <c r="AG140" s="163" t="s">
        <v>222</v>
      </c>
      <c r="AH140" s="163">
        <v>0</v>
      </c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</row>
    <row r="141" spans="1:60" outlineLevel="3" x14ac:dyDescent="0.2">
      <c r="A141" s="164"/>
      <c r="B141" s="165"/>
      <c r="C141" s="182" t="s">
        <v>384</v>
      </c>
      <c r="D141" s="183"/>
      <c r="E141" s="184">
        <v>4</v>
      </c>
      <c r="F141" s="162"/>
      <c r="G141" s="162"/>
      <c r="H141" s="162"/>
      <c r="I141" s="162"/>
      <c r="J141" s="162"/>
      <c r="K141" s="162"/>
      <c r="L141" s="162"/>
      <c r="M141" s="162"/>
      <c r="N141" s="166"/>
      <c r="O141" s="166"/>
      <c r="P141" s="166"/>
      <c r="Q141" s="166"/>
      <c r="R141" s="162"/>
      <c r="S141" s="162"/>
      <c r="T141" s="162"/>
      <c r="U141" s="162"/>
      <c r="V141" s="162"/>
      <c r="W141" s="162"/>
      <c r="X141" s="162"/>
      <c r="Y141" s="162"/>
      <c r="Z141" s="163"/>
      <c r="AA141" s="163"/>
      <c r="AB141" s="163"/>
      <c r="AC141" s="163"/>
      <c r="AD141" s="163"/>
      <c r="AE141" s="163"/>
      <c r="AF141" s="163"/>
      <c r="AG141" s="163" t="s">
        <v>222</v>
      </c>
      <c r="AH141" s="163">
        <v>0</v>
      </c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63"/>
      <c r="BB141" s="163"/>
      <c r="BC141" s="163"/>
      <c r="BD141" s="163"/>
      <c r="BE141" s="163"/>
      <c r="BF141" s="163"/>
      <c r="BG141" s="163"/>
      <c r="BH141" s="163"/>
    </row>
    <row r="142" spans="1:60" outlineLevel="1" x14ac:dyDescent="0.2">
      <c r="A142" s="155">
        <v>31</v>
      </c>
      <c r="B142" s="156" t="s">
        <v>385</v>
      </c>
      <c r="C142" s="157" t="s">
        <v>386</v>
      </c>
      <c r="D142" s="158" t="s">
        <v>231</v>
      </c>
      <c r="E142" s="159">
        <v>3.8694999999999999</v>
      </c>
      <c r="F142" s="11"/>
      <c r="G142" s="160">
        <f>ROUND(E142*F142,2)</f>
        <v>0</v>
      </c>
      <c r="H142" s="11">
        <v>19.43</v>
      </c>
      <c r="I142" s="160">
        <f>ROUND(E142*H142,2)</f>
        <v>75.180000000000007</v>
      </c>
      <c r="J142" s="11">
        <v>176.57</v>
      </c>
      <c r="K142" s="160">
        <f>ROUND(E142*J142,2)</f>
        <v>683.24</v>
      </c>
      <c r="L142" s="160">
        <v>21</v>
      </c>
      <c r="M142" s="160">
        <f>G142*(1+L142/100)</f>
        <v>0</v>
      </c>
      <c r="N142" s="159">
        <v>6.7000000000000002E-4</v>
      </c>
      <c r="O142" s="159">
        <f>ROUND(E142*N142,2)</f>
        <v>0</v>
      </c>
      <c r="P142" s="159">
        <v>0.31900000000000001</v>
      </c>
      <c r="Q142" s="159">
        <f>ROUND(E142*P142,2)</f>
        <v>1.23</v>
      </c>
      <c r="R142" s="160" t="s">
        <v>357</v>
      </c>
      <c r="S142" s="160" t="s">
        <v>217</v>
      </c>
      <c r="T142" s="161" t="s">
        <v>217</v>
      </c>
      <c r="U142" s="162">
        <v>0.317</v>
      </c>
      <c r="V142" s="162">
        <f>ROUND(E142*U142,2)</f>
        <v>1.23</v>
      </c>
      <c r="W142" s="162"/>
      <c r="X142" s="162" t="s">
        <v>218</v>
      </c>
      <c r="Y142" s="162" t="s">
        <v>175</v>
      </c>
      <c r="Z142" s="163"/>
      <c r="AA142" s="163"/>
      <c r="AB142" s="163"/>
      <c r="AC142" s="163"/>
      <c r="AD142" s="163"/>
      <c r="AE142" s="163"/>
      <c r="AF142" s="163"/>
      <c r="AG142" s="163" t="s">
        <v>219</v>
      </c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</row>
    <row r="143" spans="1:60" ht="22.5" outlineLevel="2" x14ac:dyDescent="0.2">
      <c r="A143" s="164"/>
      <c r="B143" s="165"/>
      <c r="C143" s="269" t="s">
        <v>387</v>
      </c>
      <c r="D143" s="270"/>
      <c r="E143" s="270"/>
      <c r="F143" s="270"/>
      <c r="G143" s="270"/>
      <c r="H143" s="162"/>
      <c r="I143" s="162"/>
      <c r="J143" s="162"/>
      <c r="K143" s="162"/>
      <c r="L143" s="162"/>
      <c r="M143" s="162"/>
      <c r="N143" s="166"/>
      <c r="O143" s="166"/>
      <c r="P143" s="166"/>
      <c r="Q143" s="166"/>
      <c r="R143" s="162"/>
      <c r="S143" s="162"/>
      <c r="T143" s="162"/>
      <c r="U143" s="162"/>
      <c r="V143" s="162"/>
      <c r="W143" s="162"/>
      <c r="X143" s="162"/>
      <c r="Y143" s="162"/>
      <c r="Z143" s="163"/>
      <c r="AA143" s="163"/>
      <c r="AB143" s="163"/>
      <c r="AC143" s="163"/>
      <c r="AD143" s="163"/>
      <c r="AE143" s="163"/>
      <c r="AF143" s="163"/>
      <c r="AG143" s="163" t="s">
        <v>221</v>
      </c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73" t="str">
        <f>C143</f>
        <v>nebo vybourání otvorů průřezové plochy přes 4 m2 v příčkách, včetně pomocného lešení o výšce podlahy do 1900 mm a pro zatížení do 1,5 kPa  (150 kg/m2),</v>
      </c>
      <c r="BB143" s="163"/>
      <c r="BC143" s="163"/>
      <c r="BD143" s="163"/>
      <c r="BE143" s="163"/>
      <c r="BF143" s="163"/>
      <c r="BG143" s="163"/>
      <c r="BH143" s="163"/>
    </row>
    <row r="144" spans="1:60" outlineLevel="2" x14ac:dyDescent="0.2">
      <c r="A144" s="164"/>
      <c r="B144" s="165"/>
      <c r="C144" s="182" t="s">
        <v>358</v>
      </c>
      <c r="D144" s="183"/>
      <c r="E144" s="184"/>
      <c r="F144" s="162"/>
      <c r="G144" s="162"/>
      <c r="H144" s="162"/>
      <c r="I144" s="162"/>
      <c r="J144" s="162"/>
      <c r="K144" s="162"/>
      <c r="L144" s="162"/>
      <c r="M144" s="162"/>
      <c r="N144" s="166"/>
      <c r="O144" s="166"/>
      <c r="P144" s="166"/>
      <c r="Q144" s="166"/>
      <c r="R144" s="162"/>
      <c r="S144" s="162"/>
      <c r="T144" s="162"/>
      <c r="U144" s="162"/>
      <c r="V144" s="162"/>
      <c r="W144" s="162"/>
      <c r="X144" s="162"/>
      <c r="Y144" s="162"/>
      <c r="Z144" s="163"/>
      <c r="AA144" s="163"/>
      <c r="AB144" s="163"/>
      <c r="AC144" s="163"/>
      <c r="AD144" s="163"/>
      <c r="AE144" s="163"/>
      <c r="AF144" s="163"/>
      <c r="AG144" s="163" t="s">
        <v>222</v>
      </c>
      <c r="AH144" s="163">
        <v>0</v>
      </c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</row>
    <row r="145" spans="1:60" outlineLevel="3" x14ac:dyDescent="0.2">
      <c r="A145" s="164"/>
      <c r="B145" s="165"/>
      <c r="C145" s="182" t="s">
        <v>388</v>
      </c>
      <c r="D145" s="183"/>
      <c r="E145" s="184">
        <v>3.8694999999999999</v>
      </c>
      <c r="F145" s="162"/>
      <c r="G145" s="162"/>
      <c r="H145" s="162"/>
      <c r="I145" s="162"/>
      <c r="J145" s="162"/>
      <c r="K145" s="162"/>
      <c r="L145" s="162"/>
      <c r="M145" s="162"/>
      <c r="N145" s="166"/>
      <c r="O145" s="166"/>
      <c r="P145" s="166"/>
      <c r="Q145" s="166"/>
      <c r="R145" s="162"/>
      <c r="S145" s="162"/>
      <c r="T145" s="162"/>
      <c r="U145" s="162"/>
      <c r="V145" s="162"/>
      <c r="W145" s="162"/>
      <c r="X145" s="162"/>
      <c r="Y145" s="162"/>
      <c r="Z145" s="163"/>
      <c r="AA145" s="163"/>
      <c r="AB145" s="163"/>
      <c r="AC145" s="163"/>
      <c r="AD145" s="163"/>
      <c r="AE145" s="163"/>
      <c r="AF145" s="163"/>
      <c r="AG145" s="163" t="s">
        <v>222</v>
      </c>
      <c r="AH145" s="163">
        <v>0</v>
      </c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63"/>
      <c r="BB145" s="163"/>
      <c r="BC145" s="163"/>
      <c r="BD145" s="163"/>
      <c r="BE145" s="163"/>
      <c r="BF145" s="163"/>
      <c r="BG145" s="163"/>
      <c r="BH145" s="163"/>
    </row>
    <row r="146" spans="1:60" outlineLevel="1" x14ac:dyDescent="0.2">
      <c r="A146" s="155">
        <v>32</v>
      </c>
      <c r="B146" s="156" t="s">
        <v>389</v>
      </c>
      <c r="C146" s="157" t="s">
        <v>390</v>
      </c>
      <c r="D146" s="158" t="s">
        <v>266</v>
      </c>
      <c r="E146" s="159">
        <v>2</v>
      </c>
      <c r="F146" s="11"/>
      <c r="G146" s="160">
        <f>ROUND(E146*F146,2)</f>
        <v>0</v>
      </c>
      <c r="H146" s="11">
        <v>0</v>
      </c>
      <c r="I146" s="160">
        <f>ROUND(E146*H146,2)</f>
        <v>0</v>
      </c>
      <c r="J146" s="11">
        <v>131.5</v>
      </c>
      <c r="K146" s="160">
        <f>ROUND(E146*J146,2)</f>
        <v>263</v>
      </c>
      <c r="L146" s="160">
        <v>21</v>
      </c>
      <c r="M146" s="160">
        <f>G146*(1+L146/100)</f>
        <v>0</v>
      </c>
      <c r="N146" s="159">
        <v>0</v>
      </c>
      <c r="O146" s="159">
        <f>ROUND(E146*N146,2)</f>
        <v>0</v>
      </c>
      <c r="P146" s="159">
        <v>0.03</v>
      </c>
      <c r="Q146" s="159">
        <f>ROUND(E146*P146,2)</f>
        <v>0.06</v>
      </c>
      <c r="R146" s="160"/>
      <c r="S146" s="160" t="s">
        <v>173</v>
      </c>
      <c r="T146" s="161" t="s">
        <v>217</v>
      </c>
      <c r="U146" s="162">
        <v>0.28999999999999998</v>
      </c>
      <c r="V146" s="162">
        <f>ROUND(E146*U146,2)</f>
        <v>0.57999999999999996</v>
      </c>
      <c r="W146" s="162"/>
      <c r="X146" s="162" t="s">
        <v>218</v>
      </c>
      <c r="Y146" s="162" t="s">
        <v>175</v>
      </c>
      <c r="Z146" s="163"/>
      <c r="AA146" s="163"/>
      <c r="AB146" s="163"/>
      <c r="AC146" s="163"/>
      <c r="AD146" s="163"/>
      <c r="AE146" s="163"/>
      <c r="AF146" s="163"/>
      <c r="AG146" s="163" t="s">
        <v>219</v>
      </c>
      <c r="AH146" s="163"/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</row>
    <row r="147" spans="1:60" outlineLevel="2" x14ac:dyDescent="0.2">
      <c r="A147" s="164"/>
      <c r="B147" s="165"/>
      <c r="C147" s="182" t="s">
        <v>358</v>
      </c>
      <c r="D147" s="183"/>
      <c r="E147" s="184"/>
      <c r="F147" s="162"/>
      <c r="G147" s="162"/>
      <c r="H147" s="162"/>
      <c r="I147" s="162"/>
      <c r="J147" s="162"/>
      <c r="K147" s="162"/>
      <c r="L147" s="162"/>
      <c r="M147" s="162"/>
      <c r="N147" s="166"/>
      <c r="O147" s="166"/>
      <c r="P147" s="166"/>
      <c r="Q147" s="166"/>
      <c r="R147" s="162"/>
      <c r="S147" s="162"/>
      <c r="T147" s="162"/>
      <c r="U147" s="162"/>
      <c r="V147" s="162"/>
      <c r="W147" s="162"/>
      <c r="X147" s="162"/>
      <c r="Y147" s="162"/>
      <c r="Z147" s="163"/>
      <c r="AA147" s="163"/>
      <c r="AB147" s="163"/>
      <c r="AC147" s="163"/>
      <c r="AD147" s="163"/>
      <c r="AE147" s="163"/>
      <c r="AF147" s="163"/>
      <c r="AG147" s="163" t="s">
        <v>222</v>
      </c>
      <c r="AH147" s="163">
        <v>0</v>
      </c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</row>
    <row r="148" spans="1:60" outlineLevel="3" x14ac:dyDescent="0.2">
      <c r="A148" s="164"/>
      <c r="B148" s="165"/>
      <c r="C148" s="182" t="s">
        <v>391</v>
      </c>
      <c r="D148" s="183"/>
      <c r="E148" s="184">
        <v>1</v>
      </c>
      <c r="F148" s="162"/>
      <c r="G148" s="162"/>
      <c r="H148" s="162"/>
      <c r="I148" s="162"/>
      <c r="J148" s="162"/>
      <c r="K148" s="162"/>
      <c r="L148" s="162"/>
      <c r="M148" s="162"/>
      <c r="N148" s="166"/>
      <c r="O148" s="166"/>
      <c r="P148" s="166"/>
      <c r="Q148" s="166"/>
      <c r="R148" s="162"/>
      <c r="S148" s="162"/>
      <c r="T148" s="162"/>
      <c r="U148" s="162"/>
      <c r="V148" s="162"/>
      <c r="W148" s="162"/>
      <c r="X148" s="162"/>
      <c r="Y148" s="162"/>
      <c r="Z148" s="163"/>
      <c r="AA148" s="163"/>
      <c r="AB148" s="163"/>
      <c r="AC148" s="163"/>
      <c r="AD148" s="163"/>
      <c r="AE148" s="163"/>
      <c r="AF148" s="163"/>
      <c r="AG148" s="163" t="s">
        <v>222</v>
      </c>
      <c r="AH148" s="163">
        <v>0</v>
      </c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63"/>
      <c r="BB148" s="163"/>
      <c r="BC148" s="163"/>
      <c r="BD148" s="163"/>
      <c r="BE148" s="163"/>
      <c r="BF148" s="163"/>
      <c r="BG148" s="163"/>
      <c r="BH148" s="163"/>
    </row>
    <row r="149" spans="1:60" outlineLevel="3" x14ac:dyDescent="0.2">
      <c r="A149" s="164"/>
      <c r="B149" s="165"/>
      <c r="C149" s="182" t="s">
        <v>392</v>
      </c>
      <c r="D149" s="183"/>
      <c r="E149" s="184">
        <v>1</v>
      </c>
      <c r="F149" s="162"/>
      <c r="G149" s="162"/>
      <c r="H149" s="162"/>
      <c r="I149" s="162"/>
      <c r="J149" s="162"/>
      <c r="K149" s="162"/>
      <c r="L149" s="162"/>
      <c r="M149" s="162"/>
      <c r="N149" s="166"/>
      <c r="O149" s="166"/>
      <c r="P149" s="166"/>
      <c r="Q149" s="166"/>
      <c r="R149" s="162"/>
      <c r="S149" s="162"/>
      <c r="T149" s="162"/>
      <c r="U149" s="162"/>
      <c r="V149" s="162"/>
      <c r="W149" s="162"/>
      <c r="X149" s="162"/>
      <c r="Y149" s="162"/>
      <c r="Z149" s="163"/>
      <c r="AA149" s="163"/>
      <c r="AB149" s="163"/>
      <c r="AC149" s="163"/>
      <c r="AD149" s="163"/>
      <c r="AE149" s="163"/>
      <c r="AF149" s="163"/>
      <c r="AG149" s="163" t="s">
        <v>222</v>
      </c>
      <c r="AH149" s="163">
        <v>0</v>
      </c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</row>
    <row r="150" spans="1:60" outlineLevel="1" x14ac:dyDescent="0.2">
      <c r="A150" s="155">
        <v>33</v>
      </c>
      <c r="B150" s="156" t="s">
        <v>393</v>
      </c>
      <c r="C150" s="157" t="s">
        <v>394</v>
      </c>
      <c r="D150" s="158" t="s">
        <v>266</v>
      </c>
      <c r="E150" s="159">
        <v>2</v>
      </c>
      <c r="F150" s="11"/>
      <c r="G150" s="160">
        <f>ROUND(E150*F150,2)</f>
        <v>0</v>
      </c>
      <c r="H150" s="11">
        <v>0</v>
      </c>
      <c r="I150" s="160">
        <f>ROUND(E150*H150,2)</f>
        <v>0</v>
      </c>
      <c r="J150" s="11">
        <v>664</v>
      </c>
      <c r="K150" s="160">
        <f>ROUND(E150*J150,2)</f>
        <v>1328</v>
      </c>
      <c r="L150" s="160">
        <v>21</v>
      </c>
      <c r="M150" s="160">
        <f>G150*(1+L150/100)</f>
        <v>0</v>
      </c>
      <c r="N150" s="159">
        <v>0</v>
      </c>
      <c r="O150" s="159">
        <f>ROUND(E150*N150,2)</f>
        <v>0</v>
      </c>
      <c r="P150" s="159">
        <v>1.8800000000000001E-2</v>
      </c>
      <c r="Q150" s="159">
        <f>ROUND(E150*P150,2)</f>
        <v>0.04</v>
      </c>
      <c r="R150" s="160"/>
      <c r="S150" s="160" t="s">
        <v>173</v>
      </c>
      <c r="T150" s="161" t="s">
        <v>174</v>
      </c>
      <c r="U150" s="162">
        <v>0.13</v>
      </c>
      <c r="V150" s="162">
        <f>ROUND(E150*U150,2)</f>
        <v>0.26</v>
      </c>
      <c r="W150" s="162"/>
      <c r="X150" s="162" t="s">
        <v>218</v>
      </c>
      <c r="Y150" s="162" t="s">
        <v>175</v>
      </c>
      <c r="Z150" s="163"/>
      <c r="AA150" s="163"/>
      <c r="AB150" s="163"/>
      <c r="AC150" s="163"/>
      <c r="AD150" s="163"/>
      <c r="AE150" s="163"/>
      <c r="AF150" s="163"/>
      <c r="AG150" s="163" t="s">
        <v>219</v>
      </c>
      <c r="AH150" s="163"/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63"/>
      <c r="BB150" s="163"/>
      <c r="BC150" s="163"/>
      <c r="BD150" s="163"/>
      <c r="BE150" s="163"/>
      <c r="BF150" s="163"/>
      <c r="BG150" s="163"/>
      <c r="BH150" s="163"/>
    </row>
    <row r="151" spans="1:60" outlineLevel="2" x14ac:dyDescent="0.2">
      <c r="A151" s="164"/>
      <c r="B151" s="165"/>
      <c r="C151" s="182" t="s">
        <v>358</v>
      </c>
      <c r="D151" s="183"/>
      <c r="E151" s="184"/>
      <c r="F151" s="162"/>
      <c r="G151" s="162"/>
      <c r="H151" s="162"/>
      <c r="I151" s="162"/>
      <c r="J151" s="162"/>
      <c r="K151" s="162"/>
      <c r="L151" s="162"/>
      <c r="M151" s="162"/>
      <c r="N151" s="166"/>
      <c r="O151" s="166"/>
      <c r="P151" s="166"/>
      <c r="Q151" s="166"/>
      <c r="R151" s="162"/>
      <c r="S151" s="162"/>
      <c r="T151" s="162"/>
      <c r="U151" s="162"/>
      <c r="V151" s="162"/>
      <c r="W151" s="162"/>
      <c r="X151" s="162"/>
      <c r="Y151" s="162"/>
      <c r="Z151" s="163"/>
      <c r="AA151" s="163"/>
      <c r="AB151" s="163"/>
      <c r="AC151" s="163"/>
      <c r="AD151" s="163"/>
      <c r="AE151" s="163"/>
      <c r="AF151" s="163"/>
      <c r="AG151" s="163" t="s">
        <v>222</v>
      </c>
      <c r="AH151" s="163">
        <v>0</v>
      </c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3"/>
      <c r="AT151" s="163"/>
      <c r="AU151" s="163"/>
      <c r="AV151" s="163"/>
      <c r="AW151" s="163"/>
      <c r="AX151" s="163"/>
      <c r="AY151" s="163"/>
      <c r="AZ151" s="163"/>
      <c r="BA151" s="163"/>
      <c r="BB151" s="163"/>
      <c r="BC151" s="163"/>
      <c r="BD151" s="163"/>
      <c r="BE151" s="163"/>
      <c r="BF151" s="163"/>
      <c r="BG151" s="163"/>
      <c r="BH151" s="163"/>
    </row>
    <row r="152" spans="1:60" outlineLevel="3" x14ac:dyDescent="0.2">
      <c r="A152" s="164"/>
      <c r="B152" s="165"/>
      <c r="C152" s="182" t="s">
        <v>395</v>
      </c>
      <c r="D152" s="183"/>
      <c r="E152" s="184">
        <v>1</v>
      </c>
      <c r="F152" s="162"/>
      <c r="G152" s="162"/>
      <c r="H152" s="162"/>
      <c r="I152" s="162"/>
      <c r="J152" s="162"/>
      <c r="K152" s="162"/>
      <c r="L152" s="162"/>
      <c r="M152" s="162"/>
      <c r="N152" s="166"/>
      <c r="O152" s="166"/>
      <c r="P152" s="166"/>
      <c r="Q152" s="166"/>
      <c r="R152" s="162"/>
      <c r="S152" s="162"/>
      <c r="T152" s="162"/>
      <c r="U152" s="162"/>
      <c r="V152" s="162"/>
      <c r="W152" s="162"/>
      <c r="X152" s="162"/>
      <c r="Y152" s="162"/>
      <c r="Z152" s="163"/>
      <c r="AA152" s="163"/>
      <c r="AB152" s="163"/>
      <c r="AC152" s="163"/>
      <c r="AD152" s="163"/>
      <c r="AE152" s="163"/>
      <c r="AF152" s="163"/>
      <c r="AG152" s="163" t="s">
        <v>222</v>
      </c>
      <c r="AH152" s="163">
        <v>0</v>
      </c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</row>
    <row r="153" spans="1:60" outlineLevel="3" x14ac:dyDescent="0.2">
      <c r="A153" s="164"/>
      <c r="B153" s="165"/>
      <c r="C153" s="182" t="s">
        <v>396</v>
      </c>
      <c r="D153" s="183"/>
      <c r="E153" s="184">
        <v>1</v>
      </c>
      <c r="F153" s="162"/>
      <c r="G153" s="162"/>
      <c r="H153" s="162"/>
      <c r="I153" s="162"/>
      <c r="J153" s="162"/>
      <c r="K153" s="162"/>
      <c r="L153" s="162"/>
      <c r="M153" s="162"/>
      <c r="N153" s="166"/>
      <c r="O153" s="166"/>
      <c r="P153" s="166"/>
      <c r="Q153" s="166"/>
      <c r="R153" s="162"/>
      <c r="S153" s="162"/>
      <c r="T153" s="162"/>
      <c r="U153" s="162"/>
      <c r="V153" s="162"/>
      <c r="W153" s="162"/>
      <c r="X153" s="162"/>
      <c r="Y153" s="162"/>
      <c r="Z153" s="163"/>
      <c r="AA153" s="163"/>
      <c r="AB153" s="163"/>
      <c r="AC153" s="163"/>
      <c r="AD153" s="163"/>
      <c r="AE153" s="163"/>
      <c r="AF153" s="163"/>
      <c r="AG153" s="163" t="s">
        <v>222</v>
      </c>
      <c r="AH153" s="163">
        <v>0</v>
      </c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</row>
    <row r="154" spans="1:60" outlineLevel="1" x14ac:dyDescent="0.2">
      <c r="A154" s="155">
        <v>34</v>
      </c>
      <c r="B154" s="156" t="s">
        <v>397</v>
      </c>
      <c r="C154" s="157" t="s">
        <v>398</v>
      </c>
      <c r="D154" s="158" t="s">
        <v>266</v>
      </c>
      <c r="E154" s="159">
        <v>1</v>
      </c>
      <c r="F154" s="11"/>
      <c r="G154" s="160">
        <f>ROUND(E154*F154,2)</f>
        <v>0</v>
      </c>
      <c r="H154" s="11">
        <v>0</v>
      </c>
      <c r="I154" s="160">
        <f>ROUND(E154*H154,2)</f>
        <v>0</v>
      </c>
      <c r="J154" s="11">
        <v>392</v>
      </c>
      <c r="K154" s="160">
        <f>ROUND(E154*J154,2)</f>
        <v>392</v>
      </c>
      <c r="L154" s="160">
        <v>21</v>
      </c>
      <c r="M154" s="160">
        <f>G154*(1+L154/100)</f>
        <v>0</v>
      </c>
      <c r="N154" s="159">
        <v>0</v>
      </c>
      <c r="O154" s="159">
        <f>ROUND(E154*N154,2)</f>
        <v>0</v>
      </c>
      <c r="P154" s="159">
        <v>4.4999999999999998E-2</v>
      </c>
      <c r="Q154" s="159">
        <f>ROUND(E154*P154,2)</f>
        <v>0.05</v>
      </c>
      <c r="R154" s="160"/>
      <c r="S154" s="160" t="s">
        <v>173</v>
      </c>
      <c r="T154" s="161" t="s">
        <v>174</v>
      </c>
      <c r="U154" s="162">
        <v>1.66</v>
      </c>
      <c r="V154" s="162">
        <f>ROUND(E154*U154,2)</f>
        <v>1.66</v>
      </c>
      <c r="W154" s="162"/>
      <c r="X154" s="162" t="s">
        <v>218</v>
      </c>
      <c r="Y154" s="162" t="s">
        <v>175</v>
      </c>
      <c r="Z154" s="163"/>
      <c r="AA154" s="163"/>
      <c r="AB154" s="163"/>
      <c r="AC154" s="163"/>
      <c r="AD154" s="163"/>
      <c r="AE154" s="163"/>
      <c r="AF154" s="163"/>
      <c r="AG154" s="163" t="s">
        <v>219</v>
      </c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</row>
    <row r="155" spans="1:60" outlineLevel="2" x14ac:dyDescent="0.2">
      <c r="A155" s="164"/>
      <c r="B155" s="165"/>
      <c r="C155" s="258" t="s">
        <v>399</v>
      </c>
      <c r="D155" s="259"/>
      <c r="E155" s="259"/>
      <c r="F155" s="259"/>
      <c r="G155" s="259"/>
      <c r="H155" s="162"/>
      <c r="I155" s="162"/>
      <c r="J155" s="162"/>
      <c r="K155" s="162"/>
      <c r="L155" s="162"/>
      <c r="M155" s="162"/>
      <c r="N155" s="166"/>
      <c r="O155" s="166"/>
      <c r="P155" s="166"/>
      <c r="Q155" s="166"/>
      <c r="R155" s="162"/>
      <c r="S155" s="162"/>
      <c r="T155" s="162"/>
      <c r="U155" s="162"/>
      <c r="V155" s="162"/>
      <c r="W155" s="162"/>
      <c r="X155" s="162"/>
      <c r="Y155" s="162"/>
      <c r="Z155" s="163"/>
      <c r="AA155" s="163"/>
      <c r="AB155" s="163"/>
      <c r="AC155" s="163"/>
      <c r="AD155" s="163"/>
      <c r="AE155" s="163"/>
      <c r="AF155" s="163"/>
      <c r="AG155" s="163" t="s">
        <v>178</v>
      </c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63"/>
      <c r="BB155" s="163"/>
      <c r="BC155" s="163"/>
      <c r="BD155" s="163"/>
      <c r="BE155" s="163"/>
      <c r="BF155" s="163"/>
      <c r="BG155" s="163"/>
      <c r="BH155" s="163"/>
    </row>
    <row r="156" spans="1:60" outlineLevel="2" x14ac:dyDescent="0.2">
      <c r="A156" s="164"/>
      <c r="B156" s="165"/>
      <c r="C156" s="182" t="s">
        <v>358</v>
      </c>
      <c r="D156" s="183"/>
      <c r="E156" s="184"/>
      <c r="F156" s="162"/>
      <c r="G156" s="162"/>
      <c r="H156" s="162"/>
      <c r="I156" s="162"/>
      <c r="J156" s="162"/>
      <c r="K156" s="162"/>
      <c r="L156" s="162"/>
      <c r="M156" s="162"/>
      <c r="N156" s="166"/>
      <c r="O156" s="166"/>
      <c r="P156" s="166"/>
      <c r="Q156" s="166"/>
      <c r="R156" s="162"/>
      <c r="S156" s="162"/>
      <c r="T156" s="162"/>
      <c r="U156" s="162"/>
      <c r="V156" s="162"/>
      <c r="W156" s="162"/>
      <c r="X156" s="162"/>
      <c r="Y156" s="162"/>
      <c r="Z156" s="163"/>
      <c r="AA156" s="163"/>
      <c r="AB156" s="163"/>
      <c r="AC156" s="163"/>
      <c r="AD156" s="163"/>
      <c r="AE156" s="163"/>
      <c r="AF156" s="163"/>
      <c r="AG156" s="163" t="s">
        <v>222</v>
      </c>
      <c r="AH156" s="163">
        <v>0</v>
      </c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</row>
    <row r="157" spans="1:60" outlineLevel="3" x14ac:dyDescent="0.2">
      <c r="A157" s="164"/>
      <c r="B157" s="165"/>
      <c r="C157" s="182" t="s">
        <v>400</v>
      </c>
      <c r="D157" s="183"/>
      <c r="E157" s="184">
        <v>1</v>
      </c>
      <c r="F157" s="162"/>
      <c r="G157" s="162"/>
      <c r="H157" s="162"/>
      <c r="I157" s="162"/>
      <c r="J157" s="162"/>
      <c r="K157" s="162"/>
      <c r="L157" s="162"/>
      <c r="M157" s="162"/>
      <c r="N157" s="166"/>
      <c r="O157" s="166"/>
      <c r="P157" s="166"/>
      <c r="Q157" s="166"/>
      <c r="R157" s="162"/>
      <c r="S157" s="162"/>
      <c r="T157" s="162"/>
      <c r="U157" s="162"/>
      <c r="V157" s="162"/>
      <c r="W157" s="162"/>
      <c r="X157" s="162"/>
      <c r="Y157" s="162"/>
      <c r="Z157" s="163"/>
      <c r="AA157" s="163"/>
      <c r="AB157" s="163"/>
      <c r="AC157" s="163"/>
      <c r="AD157" s="163"/>
      <c r="AE157" s="163"/>
      <c r="AF157" s="163"/>
      <c r="AG157" s="163" t="s">
        <v>222</v>
      </c>
      <c r="AH157" s="163">
        <v>0</v>
      </c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</row>
    <row r="158" spans="1:60" outlineLevel="1" x14ac:dyDescent="0.2">
      <c r="A158" s="155">
        <v>35</v>
      </c>
      <c r="B158" s="156" t="s">
        <v>401</v>
      </c>
      <c r="C158" s="157" t="s">
        <v>402</v>
      </c>
      <c r="D158" s="158" t="s">
        <v>266</v>
      </c>
      <c r="E158" s="159">
        <v>2</v>
      </c>
      <c r="F158" s="11"/>
      <c r="G158" s="160">
        <f>ROUND(E158*F158,2)</f>
        <v>0</v>
      </c>
      <c r="H158" s="11">
        <v>0</v>
      </c>
      <c r="I158" s="160">
        <f>ROUND(E158*H158,2)</f>
        <v>0</v>
      </c>
      <c r="J158" s="11">
        <v>108</v>
      </c>
      <c r="K158" s="160">
        <f>ROUND(E158*J158,2)</f>
        <v>216</v>
      </c>
      <c r="L158" s="160">
        <v>21</v>
      </c>
      <c r="M158" s="160">
        <f>G158*(1+L158/100)</f>
        <v>0</v>
      </c>
      <c r="N158" s="159">
        <v>0</v>
      </c>
      <c r="O158" s="159">
        <f>ROUND(E158*N158,2)</f>
        <v>0</v>
      </c>
      <c r="P158" s="159">
        <v>4.4999999999999998E-2</v>
      </c>
      <c r="Q158" s="159">
        <f>ROUND(E158*P158,2)</f>
        <v>0.09</v>
      </c>
      <c r="R158" s="160"/>
      <c r="S158" s="160" t="s">
        <v>173</v>
      </c>
      <c r="T158" s="161" t="s">
        <v>217</v>
      </c>
      <c r="U158" s="162">
        <v>0.26</v>
      </c>
      <c r="V158" s="162">
        <f>ROUND(E158*U158,2)</f>
        <v>0.52</v>
      </c>
      <c r="W158" s="162"/>
      <c r="X158" s="162" t="s">
        <v>218</v>
      </c>
      <c r="Y158" s="162" t="s">
        <v>175</v>
      </c>
      <c r="Z158" s="163"/>
      <c r="AA158" s="163"/>
      <c r="AB158" s="163"/>
      <c r="AC158" s="163"/>
      <c r="AD158" s="163"/>
      <c r="AE158" s="163"/>
      <c r="AF158" s="163"/>
      <c r="AG158" s="163" t="s">
        <v>219</v>
      </c>
      <c r="AH158" s="163"/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</row>
    <row r="159" spans="1:60" outlineLevel="2" x14ac:dyDescent="0.2">
      <c r="A159" s="164"/>
      <c r="B159" s="165"/>
      <c r="C159" s="182" t="s">
        <v>358</v>
      </c>
      <c r="D159" s="183"/>
      <c r="E159" s="184"/>
      <c r="F159" s="162"/>
      <c r="G159" s="162"/>
      <c r="H159" s="162"/>
      <c r="I159" s="162"/>
      <c r="J159" s="162"/>
      <c r="K159" s="162"/>
      <c r="L159" s="162"/>
      <c r="M159" s="162"/>
      <c r="N159" s="166"/>
      <c r="O159" s="166"/>
      <c r="P159" s="166"/>
      <c r="Q159" s="166"/>
      <c r="R159" s="162"/>
      <c r="S159" s="162"/>
      <c r="T159" s="162"/>
      <c r="U159" s="162"/>
      <c r="V159" s="162"/>
      <c r="W159" s="162"/>
      <c r="X159" s="162"/>
      <c r="Y159" s="162"/>
      <c r="Z159" s="163"/>
      <c r="AA159" s="163"/>
      <c r="AB159" s="163"/>
      <c r="AC159" s="163"/>
      <c r="AD159" s="163"/>
      <c r="AE159" s="163"/>
      <c r="AF159" s="163"/>
      <c r="AG159" s="163" t="s">
        <v>222</v>
      </c>
      <c r="AH159" s="163">
        <v>0</v>
      </c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63"/>
      <c r="BB159" s="163"/>
      <c r="BC159" s="163"/>
      <c r="BD159" s="163"/>
      <c r="BE159" s="163"/>
      <c r="BF159" s="163"/>
      <c r="BG159" s="163"/>
      <c r="BH159" s="163"/>
    </row>
    <row r="160" spans="1:60" outlineLevel="3" x14ac:dyDescent="0.2">
      <c r="A160" s="164"/>
      <c r="B160" s="165"/>
      <c r="C160" s="182" t="s">
        <v>403</v>
      </c>
      <c r="D160" s="183"/>
      <c r="E160" s="184">
        <v>2</v>
      </c>
      <c r="F160" s="162"/>
      <c r="G160" s="162"/>
      <c r="H160" s="162"/>
      <c r="I160" s="162"/>
      <c r="J160" s="162"/>
      <c r="K160" s="162"/>
      <c r="L160" s="162"/>
      <c r="M160" s="162"/>
      <c r="N160" s="166"/>
      <c r="O160" s="166"/>
      <c r="P160" s="166"/>
      <c r="Q160" s="166"/>
      <c r="R160" s="162"/>
      <c r="S160" s="162"/>
      <c r="T160" s="162"/>
      <c r="U160" s="162"/>
      <c r="V160" s="162"/>
      <c r="W160" s="162"/>
      <c r="X160" s="162"/>
      <c r="Y160" s="162"/>
      <c r="Z160" s="163"/>
      <c r="AA160" s="163"/>
      <c r="AB160" s="163"/>
      <c r="AC160" s="163"/>
      <c r="AD160" s="163"/>
      <c r="AE160" s="163"/>
      <c r="AF160" s="163"/>
      <c r="AG160" s="163" t="s">
        <v>222</v>
      </c>
      <c r="AH160" s="163">
        <v>0</v>
      </c>
      <c r="AI160" s="163"/>
      <c r="AJ160" s="163"/>
      <c r="AK160" s="163"/>
      <c r="AL160" s="163"/>
      <c r="AM160" s="163"/>
      <c r="AN160" s="163"/>
      <c r="AO160" s="163"/>
      <c r="AP160" s="163"/>
      <c r="AQ160" s="163"/>
      <c r="AR160" s="163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</row>
    <row r="161" spans="1:60" outlineLevel="1" x14ac:dyDescent="0.2">
      <c r="A161" s="155">
        <v>36</v>
      </c>
      <c r="B161" s="156" t="s">
        <v>404</v>
      </c>
      <c r="C161" s="157" t="s">
        <v>405</v>
      </c>
      <c r="D161" s="158" t="s">
        <v>276</v>
      </c>
      <c r="E161" s="159">
        <v>0.3</v>
      </c>
      <c r="F161" s="11"/>
      <c r="G161" s="160">
        <f>ROUND(E161*F161,2)</f>
        <v>0</v>
      </c>
      <c r="H161" s="11">
        <v>883.29</v>
      </c>
      <c r="I161" s="160">
        <f>ROUND(E161*H161,2)</f>
        <v>264.99</v>
      </c>
      <c r="J161" s="11">
        <v>1491.71</v>
      </c>
      <c r="K161" s="160">
        <f>ROUND(E161*J161,2)</f>
        <v>447.51</v>
      </c>
      <c r="L161" s="160">
        <v>21</v>
      </c>
      <c r="M161" s="160">
        <f>G161*(1+L161/100)</f>
        <v>0</v>
      </c>
      <c r="N161" s="159">
        <v>1.4499999999999999E-3</v>
      </c>
      <c r="O161" s="159">
        <f>ROUND(E161*N161,2)</f>
        <v>0</v>
      </c>
      <c r="P161" s="159">
        <v>9.0399999999999994E-3</v>
      </c>
      <c r="Q161" s="159">
        <f>ROUND(E161*P161,2)</f>
        <v>0</v>
      </c>
      <c r="R161" s="160" t="s">
        <v>357</v>
      </c>
      <c r="S161" s="160" t="s">
        <v>217</v>
      </c>
      <c r="T161" s="161" t="s">
        <v>217</v>
      </c>
      <c r="U161" s="162">
        <v>2.4500000000000002</v>
      </c>
      <c r="V161" s="162">
        <f>ROUND(E161*U161,2)</f>
        <v>0.74</v>
      </c>
      <c r="W161" s="162"/>
      <c r="X161" s="162" t="s">
        <v>218</v>
      </c>
      <c r="Y161" s="162" t="s">
        <v>175</v>
      </c>
      <c r="Z161" s="163"/>
      <c r="AA161" s="163"/>
      <c r="AB161" s="163"/>
      <c r="AC161" s="163"/>
      <c r="AD161" s="163"/>
      <c r="AE161" s="163"/>
      <c r="AF161" s="163"/>
      <c r="AG161" s="163" t="s">
        <v>219</v>
      </c>
      <c r="AH161" s="163"/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</row>
    <row r="162" spans="1:60" outlineLevel="2" x14ac:dyDescent="0.2">
      <c r="A162" s="164"/>
      <c r="B162" s="165"/>
      <c r="C162" s="182" t="s">
        <v>351</v>
      </c>
      <c r="D162" s="183"/>
      <c r="E162" s="184"/>
      <c r="F162" s="162"/>
      <c r="G162" s="162"/>
      <c r="H162" s="162"/>
      <c r="I162" s="162"/>
      <c r="J162" s="162"/>
      <c r="K162" s="162"/>
      <c r="L162" s="162"/>
      <c r="M162" s="162"/>
      <c r="N162" s="166"/>
      <c r="O162" s="166"/>
      <c r="P162" s="166"/>
      <c r="Q162" s="166"/>
      <c r="R162" s="162"/>
      <c r="S162" s="162"/>
      <c r="T162" s="162"/>
      <c r="U162" s="162"/>
      <c r="V162" s="162"/>
      <c r="W162" s="162"/>
      <c r="X162" s="162"/>
      <c r="Y162" s="162"/>
      <c r="Z162" s="163"/>
      <c r="AA162" s="163"/>
      <c r="AB162" s="163"/>
      <c r="AC162" s="163"/>
      <c r="AD162" s="163"/>
      <c r="AE162" s="163"/>
      <c r="AF162" s="163"/>
      <c r="AG162" s="163" t="s">
        <v>222</v>
      </c>
      <c r="AH162" s="163">
        <v>0</v>
      </c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</row>
    <row r="163" spans="1:60" outlineLevel="3" x14ac:dyDescent="0.2">
      <c r="A163" s="164"/>
      <c r="B163" s="165"/>
      <c r="C163" s="182" t="s">
        <v>406</v>
      </c>
      <c r="D163" s="183"/>
      <c r="E163" s="184">
        <v>0.3</v>
      </c>
      <c r="F163" s="162"/>
      <c r="G163" s="162"/>
      <c r="H163" s="162"/>
      <c r="I163" s="162"/>
      <c r="J163" s="162"/>
      <c r="K163" s="162"/>
      <c r="L163" s="162"/>
      <c r="M163" s="162"/>
      <c r="N163" s="166"/>
      <c r="O163" s="166"/>
      <c r="P163" s="166"/>
      <c r="Q163" s="166"/>
      <c r="R163" s="162"/>
      <c r="S163" s="162"/>
      <c r="T163" s="162"/>
      <c r="U163" s="162"/>
      <c r="V163" s="162"/>
      <c r="W163" s="162"/>
      <c r="X163" s="162"/>
      <c r="Y163" s="162"/>
      <c r="Z163" s="163"/>
      <c r="AA163" s="163"/>
      <c r="AB163" s="163"/>
      <c r="AC163" s="163"/>
      <c r="AD163" s="163"/>
      <c r="AE163" s="163"/>
      <c r="AF163" s="163"/>
      <c r="AG163" s="163" t="s">
        <v>222</v>
      </c>
      <c r="AH163" s="163">
        <v>0</v>
      </c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</row>
    <row r="164" spans="1:60" outlineLevel="1" x14ac:dyDescent="0.2">
      <c r="A164" s="155">
        <v>37</v>
      </c>
      <c r="B164" s="156" t="s">
        <v>407</v>
      </c>
      <c r="C164" s="157" t="s">
        <v>408</v>
      </c>
      <c r="D164" s="158" t="s">
        <v>276</v>
      </c>
      <c r="E164" s="159">
        <v>0.15</v>
      </c>
      <c r="F164" s="11"/>
      <c r="G164" s="160">
        <f>ROUND(E164*F164,2)</f>
        <v>0</v>
      </c>
      <c r="H164" s="11">
        <v>1220</v>
      </c>
      <c r="I164" s="160">
        <f>ROUND(E164*H164,2)</f>
        <v>183</v>
      </c>
      <c r="J164" s="11">
        <v>2455</v>
      </c>
      <c r="K164" s="160">
        <f>ROUND(E164*J164,2)</f>
        <v>368.25</v>
      </c>
      <c r="L164" s="160">
        <v>21</v>
      </c>
      <c r="M164" s="160">
        <f>G164*(1+L164/100)</f>
        <v>0</v>
      </c>
      <c r="N164" s="159">
        <v>2.0400000000000001E-3</v>
      </c>
      <c r="O164" s="159">
        <f>ROUND(E164*N164,2)</f>
        <v>0</v>
      </c>
      <c r="P164" s="159">
        <v>3.6170000000000001E-2</v>
      </c>
      <c r="Q164" s="159">
        <f>ROUND(E164*P164,2)</f>
        <v>0.01</v>
      </c>
      <c r="R164" s="160" t="s">
        <v>357</v>
      </c>
      <c r="S164" s="160" t="s">
        <v>217</v>
      </c>
      <c r="T164" s="161" t="s">
        <v>217</v>
      </c>
      <c r="U164" s="162">
        <v>4</v>
      </c>
      <c r="V164" s="162">
        <f>ROUND(E164*U164,2)</f>
        <v>0.6</v>
      </c>
      <c r="W164" s="162"/>
      <c r="X164" s="162" t="s">
        <v>218</v>
      </c>
      <c r="Y164" s="162" t="s">
        <v>175</v>
      </c>
      <c r="Z164" s="163"/>
      <c r="AA164" s="163"/>
      <c r="AB164" s="163"/>
      <c r="AC164" s="163"/>
      <c r="AD164" s="163"/>
      <c r="AE164" s="163"/>
      <c r="AF164" s="163"/>
      <c r="AG164" s="163" t="s">
        <v>219</v>
      </c>
      <c r="AH164" s="163"/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3"/>
      <c r="AU164" s="163"/>
      <c r="AV164" s="163"/>
      <c r="AW164" s="163"/>
      <c r="AX164" s="163"/>
      <c r="AY164" s="163"/>
      <c r="AZ164" s="163"/>
      <c r="BA164" s="163"/>
      <c r="BB164" s="163"/>
      <c r="BC164" s="163"/>
      <c r="BD164" s="163"/>
      <c r="BE164" s="163"/>
      <c r="BF164" s="163"/>
      <c r="BG164" s="163"/>
      <c r="BH164" s="163"/>
    </row>
    <row r="165" spans="1:60" outlineLevel="2" x14ac:dyDescent="0.2">
      <c r="A165" s="164"/>
      <c r="B165" s="165"/>
      <c r="C165" s="182" t="s">
        <v>353</v>
      </c>
      <c r="D165" s="183"/>
      <c r="E165" s="184"/>
      <c r="F165" s="162"/>
      <c r="G165" s="162"/>
      <c r="H165" s="162"/>
      <c r="I165" s="162"/>
      <c r="J165" s="162"/>
      <c r="K165" s="162"/>
      <c r="L165" s="162"/>
      <c r="M165" s="162"/>
      <c r="N165" s="166"/>
      <c r="O165" s="166"/>
      <c r="P165" s="166"/>
      <c r="Q165" s="166"/>
      <c r="R165" s="162"/>
      <c r="S165" s="162"/>
      <c r="T165" s="162"/>
      <c r="U165" s="162"/>
      <c r="V165" s="162"/>
      <c r="W165" s="162"/>
      <c r="X165" s="162"/>
      <c r="Y165" s="162"/>
      <c r="Z165" s="163"/>
      <c r="AA165" s="163"/>
      <c r="AB165" s="163"/>
      <c r="AC165" s="163"/>
      <c r="AD165" s="163"/>
      <c r="AE165" s="163"/>
      <c r="AF165" s="163"/>
      <c r="AG165" s="163" t="s">
        <v>222</v>
      </c>
      <c r="AH165" s="163">
        <v>0</v>
      </c>
      <c r="AI165" s="163"/>
      <c r="AJ165" s="163"/>
      <c r="AK165" s="163"/>
      <c r="AL165" s="163"/>
      <c r="AM165" s="163"/>
      <c r="AN165" s="163"/>
      <c r="AO165" s="163"/>
      <c r="AP165" s="163"/>
      <c r="AQ165" s="163"/>
      <c r="AR165" s="163"/>
      <c r="AS165" s="163"/>
      <c r="AT165" s="163"/>
      <c r="AU165" s="163"/>
      <c r="AV165" s="163"/>
      <c r="AW165" s="163"/>
      <c r="AX165" s="163"/>
      <c r="AY165" s="163"/>
      <c r="AZ165" s="163"/>
      <c r="BA165" s="163"/>
      <c r="BB165" s="163"/>
      <c r="BC165" s="163"/>
      <c r="BD165" s="163"/>
      <c r="BE165" s="163"/>
      <c r="BF165" s="163"/>
      <c r="BG165" s="163"/>
      <c r="BH165" s="163"/>
    </row>
    <row r="166" spans="1:60" outlineLevel="3" x14ac:dyDescent="0.2">
      <c r="A166" s="164"/>
      <c r="B166" s="165"/>
      <c r="C166" s="182" t="s">
        <v>409</v>
      </c>
      <c r="D166" s="183"/>
      <c r="E166" s="184">
        <v>0.15</v>
      </c>
      <c r="F166" s="162"/>
      <c r="G166" s="162"/>
      <c r="H166" s="162"/>
      <c r="I166" s="162"/>
      <c r="J166" s="162"/>
      <c r="K166" s="162"/>
      <c r="L166" s="162"/>
      <c r="M166" s="162"/>
      <c r="N166" s="166"/>
      <c r="O166" s="166"/>
      <c r="P166" s="166"/>
      <c r="Q166" s="166"/>
      <c r="R166" s="162"/>
      <c r="S166" s="162"/>
      <c r="T166" s="162"/>
      <c r="U166" s="162"/>
      <c r="V166" s="162"/>
      <c r="W166" s="162"/>
      <c r="X166" s="162"/>
      <c r="Y166" s="162"/>
      <c r="Z166" s="163"/>
      <c r="AA166" s="163"/>
      <c r="AB166" s="163"/>
      <c r="AC166" s="163"/>
      <c r="AD166" s="163"/>
      <c r="AE166" s="163"/>
      <c r="AF166" s="163"/>
      <c r="AG166" s="163" t="s">
        <v>222</v>
      </c>
      <c r="AH166" s="163">
        <v>0</v>
      </c>
      <c r="AI166" s="163"/>
      <c r="AJ166" s="163"/>
      <c r="AK166" s="163"/>
      <c r="AL166" s="163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163"/>
      <c r="BB166" s="163"/>
      <c r="BC166" s="163"/>
      <c r="BD166" s="163"/>
      <c r="BE166" s="163"/>
      <c r="BF166" s="163"/>
      <c r="BG166" s="163"/>
      <c r="BH166" s="163"/>
    </row>
    <row r="167" spans="1:60" outlineLevel="1" x14ac:dyDescent="0.2">
      <c r="A167" s="155">
        <v>38</v>
      </c>
      <c r="B167" s="156" t="s">
        <v>410</v>
      </c>
      <c r="C167" s="157" t="s">
        <v>411</v>
      </c>
      <c r="D167" s="158" t="s">
        <v>276</v>
      </c>
      <c r="E167" s="159">
        <v>3.3</v>
      </c>
      <c r="F167" s="11"/>
      <c r="G167" s="160">
        <f>ROUND(E167*F167,2)</f>
        <v>0</v>
      </c>
      <c r="H167" s="11">
        <v>1360.47</v>
      </c>
      <c r="I167" s="160">
        <f>ROUND(E167*H167,2)</f>
        <v>4489.55</v>
      </c>
      <c r="J167" s="11">
        <v>2839.53</v>
      </c>
      <c r="K167" s="160">
        <f>ROUND(E167*J167,2)</f>
        <v>9370.4500000000007</v>
      </c>
      <c r="L167" s="160">
        <v>21</v>
      </c>
      <c r="M167" s="160">
        <f>G167*(1+L167/100)</f>
        <v>0</v>
      </c>
      <c r="N167" s="159">
        <v>2.2799999999999999E-3</v>
      </c>
      <c r="O167" s="159">
        <f>ROUND(E167*N167,2)</f>
        <v>0.01</v>
      </c>
      <c r="P167" s="159">
        <v>5.024E-2</v>
      </c>
      <c r="Q167" s="159">
        <f>ROUND(E167*P167,2)</f>
        <v>0.17</v>
      </c>
      <c r="R167" s="160" t="s">
        <v>357</v>
      </c>
      <c r="S167" s="160" t="s">
        <v>217</v>
      </c>
      <c r="T167" s="161" t="s">
        <v>217</v>
      </c>
      <c r="U167" s="162">
        <v>4.5999999999999996</v>
      </c>
      <c r="V167" s="162">
        <f>ROUND(E167*U167,2)</f>
        <v>15.18</v>
      </c>
      <c r="W167" s="162"/>
      <c r="X167" s="162" t="s">
        <v>218</v>
      </c>
      <c r="Y167" s="162" t="s">
        <v>175</v>
      </c>
      <c r="Z167" s="163"/>
      <c r="AA167" s="163"/>
      <c r="AB167" s="163"/>
      <c r="AC167" s="163"/>
      <c r="AD167" s="163"/>
      <c r="AE167" s="163"/>
      <c r="AF167" s="163"/>
      <c r="AG167" s="163" t="s">
        <v>219</v>
      </c>
      <c r="AH167" s="163"/>
      <c r="AI167" s="163"/>
      <c r="AJ167" s="163"/>
      <c r="AK167" s="163"/>
      <c r="AL167" s="163"/>
      <c r="AM167" s="163"/>
      <c r="AN167" s="163"/>
      <c r="AO167" s="163"/>
      <c r="AP167" s="163"/>
      <c r="AQ167" s="163"/>
      <c r="AR167" s="163"/>
      <c r="AS167" s="163"/>
      <c r="AT167" s="163"/>
      <c r="AU167" s="163"/>
      <c r="AV167" s="163"/>
      <c r="AW167" s="163"/>
      <c r="AX167" s="163"/>
      <c r="AY167" s="163"/>
      <c r="AZ167" s="163"/>
      <c r="BA167" s="163"/>
      <c r="BB167" s="163"/>
      <c r="BC167" s="163"/>
      <c r="BD167" s="163"/>
      <c r="BE167" s="163"/>
      <c r="BF167" s="163"/>
      <c r="BG167" s="163"/>
      <c r="BH167" s="163"/>
    </row>
    <row r="168" spans="1:60" outlineLevel="2" x14ac:dyDescent="0.2">
      <c r="A168" s="164"/>
      <c r="B168" s="165"/>
      <c r="C168" s="182" t="s">
        <v>341</v>
      </c>
      <c r="D168" s="183"/>
      <c r="E168" s="184"/>
      <c r="F168" s="162"/>
      <c r="G168" s="162"/>
      <c r="H168" s="162"/>
      <c r="I168" s="162"/>
      <c r="J168" s="162"/>
      <c r="K168" s="162"/>
      <c r="L168" s="162"/>
      <c r="M168" s="162"/>
      <c r="N168" s="166"/>
      <c r="O168" s="166"/>
      <c r="P168" s="166"/>
      <c r="Q168" s="166"/>
      <c r="R168" s="162"/>
      <c r="S168" s="162"/>
      <c r="T168" s="162"/>
      <c r="U168" s="162"/>
      <c r="V168" s="162"/>
      <c r="W168" s="162"/>
      <c r="X168" s="162"/>
      <c r="Y168" s="162"/>
      <c r="Z168" s="163"/>
      <c r="AA168" s="163"/>
      <c r="AB168" s="163"/>
      <c r="AC168" s="163"/>
      <c r="AD168" s="163"/>
      <c r="AE168" s="163"/>
      <c r="AF168" s="163"/>
      <c r="AG168" s="163" t="s">
        <v>222</v>
      </c>
      <c r="AH168" s="163">
        <v>0</v>
      </c>
      <c r="AI168" s="163"/>
      <c r="AJ168" s="163"/>
      <c r="AK168" s="163"/>
      <c r="AL168" s="163"/>
      <c r="AM168" s="163"/>
      <c r="AN168" s="163"/>
      <c r="AO168" s="163"/>
      <c r="AP168" s="163"/>
      <c r="AQ168" s="163"/>
      <c r="AR168" s="163"/>
      <c r="AS168" s="163"/>
      <c r="AT168" s="163"/>
      <c r="AU168" s="163"/>
      <c r="AV168" s="163"/>
      <c r="AW168" s="163"/>
      <c r="AX168" s="163"/>
      <c r="AY168" s="163"/>
      <c r="AZ168" s="163"/>
      <c r="BA168" s="163"/>
      <c r="BB168" s="163"/>
      <c r="BC168" s="163"/>
      <c r="BD168" s="163"/>
      <c r="BE168" s="163"/>
      <c r="BF168" s="163"/>
      <c r="BG168" s="163"/>
      <c r="BH168" s="163"/>
    </row>
    <row r="169" spans="1:60" outlineLevel="3" x14ac:dyDescent="0.2">
      <c r="A169" s="164"/>
      <c r="B169" s="165"/>
      <c r="C169" s="182" t="s">
        <v>412</v>
      </c>
      <c r="D169" s="183"/>
      <c r="E169" s="184">
        <v>1.2</v>
      </c>
      <c r="F169" s="162"/>
      <c r="G169" s="162"/>
      <c r="H169" s="162"/>
      <c r="I169" s="162"/>
      <c r="J169" s="162"/>
      <c r="K169" s="162"/>
      <c r="L169" s="162"/>
      <c r="M169" s="162"/>
      <c r="N169" s="166"/>
      <c r="O169" s="166"/>
      <c r="P169" s="166"/>
      <c r="Q169" s="166"/>
      <c r="R169" s="162"/>
      <c r="S169" s="162"/>
      <c r="T169" s="162"/>
      <c r="U169" s="162"/>
      <c r="V169" s="162"/>
      <c r="W169" s="162"/>
      <c r="X169" s="162"/>
      <c r="Y169" s="162"/>
      <c r="Z169" s="163"/>
      <c r="AA169" s="163"/>
      <c r="AB169" s="163"/>
      <c r="AC169" s="163"/>
      <c r="AD169" s="163"/>
      <c r="AE169" s="163"/>
      <c r="AF169" s="163"/>
      <c r="AG169" s="163" t="s">
        <v>222</v>
      </c>
      <c r="AH169" s="163">
        <v>0</v>
      </c>
      <c r="AI169" s="163"/>
      <c r="AJ169" s="163"/>
      <c r="AK169" s="163"/>
      <c r="AL169" s="163"/>
      <c r="AM169" s="163"/>
      <c r="AN169" s="163"/>
      <c r="AO169" s="163"/>
      <c r="AP169" s="163"/>
      <c r="AQ169" s="163"/>
      <c r="AR169" s="163"/>
      <c r="AS169" s="163"/>
      <c r="AT169" s="163"/>
      <c r="AU169" s="163"/>
      <c r="AV169" s="163"/>
      <c r="AW169" s="163"/>
      <c r="AX169" s="163"/>
      <c r="AY169" s="163"/>
      <c r="AZ169" s="163"/>
      <c r="BA169" s="163"/>
      <c r="BB169" s="163"/>
      <c r="BC169" s="163"/>
      <c r="BD169" s="163"/>
      <c r="BE169" s="163"/>
      <c r="BF169" s="163"/>
      <c r="BG169" s="163"/>
      <c r="BH169" s="163"/>
    </row>
    <row r="170" spans="1:60" outlineLevel="3" x14ac:dyDescent="0.2">
      <c r="A170" s="164"/>
      <c r="B170" s="165"/>
      <c r="C170" s="182" t="s">
        <v>413</v>
      </c>
      <c r="D170" s="183"/>
      <c r="E170" s="184">
        <v>1.2</v>
      </c>
      <c r="F170" s="162"/>
      <c r="G170" s="162"/>
      <c r="H170" s="162"/>
      <c r="I170" s="162"/>
      <c r="J170" s="162"/>
      <c r="K170" s="162"/>
      <c r="L170" s="162"/>
      <c r="M170" s="162"/>
      <c r="N170" s="166"/>
      <c r="O170" s="166"/>
      <c r="P170" s="166"/>
      <c r="Q170" s="166"/>
      <c r="R170" s="162"/>
      <c r="S170" s="162"/>
      <c r="T170" s="162"/>
      <c r="U170" s="162"/>
      <c r="V170" s="162"/>
      <c r="W170" s="162"/>
      <c r="X170" s="162"/>
      <c r="Y170" s="162"/>
      <c r="Z170" s="163"/>
      <c r="AA170" s="163"/>
      <c r="AB170" s="163"/>
      <c r="AC170" s="163"/>
      <c r="AD170" s="163"/>
      <c r="AE170" s="163"/>
      <c r="AF170" s="163"/>
      <c r="AG170" s="163" t="s">
        <v>222</v>
      </c>
      <c r="AH170" s="163">
        <v>0</v>
      </c>
      <c r="AI170" s="163"/>
      <c r="AJ170" s="163"/>
      <c r="AK170" s="163"/>
      <c r="AL170" s="163"/>
      <c r="AM170" s="163"/>
      <c r="AN170" s="163"/>
      <c r="AO170" s="163"/>
      <c r="AP170" s="163"/>
      <c r="AQ170" s="163"/>
      <c r="AR170" s="163"/>
      <c r="AS170" s="163"/>
      <c r="AT170" s="163"/>
      <c r="AU170" s="163"/>
      <c r="AV170" s="163"/>
      <c r="AW170" s="163"/>
      <c r="AX170" s="163"/>
      <c r="AY170" s="163"/>
      <c r="AZ170" s="163"/>
      <c r="BA170" s="163"/>
      <c r="BB170" s="163"/>
      <c r="BC170" s="163"/>
      <c r="BD170" s="163"/>
      <c r="BE170" s="163"/>
      <c r="BF170" s="163"/>
      <c r="BG170" s="163"/>
      <c r="BH170" s="163"/>
    </row>
    <row r="171" spans="1:60" outlineLevel="3" x14ac:dyDescent="0.2">
      <c r="A171" s="164"/>
      <c r="B171" s="165"/>
      <c r="C171" s="182" t="s">
        <v>414</v>
      </c>
      <c r="D171" s="183"/>
      <c r="E171" s="184">
        <v>0.9</v>
      </c>
      <c r="F171" s="162"/>
      <c r="G171" s="162"/>
      <c r="H171" s="162"/>
      <c r="I171" s="162"/>
      <c r="J171" s="162"/>
      <c r="K171" s="162"/>
      <c r="L171" s="162"/>
      <c r="M171" s="162"/>
      <c r="N171" s="166"/>
      <c r="O171" s="166"/>
      <c r="P171" s="166"/>
      <c r="Q171" s="166"/>
      <c r="R171" s="162"/>
      <c r="S171" s="162"/>
      <c r="T171" s="162"/>
      <c r="U171" s="162"/>
      <c r="V171" s="162"/>
      <c r="W171" s="162"/>
      <c r="X171" s="162"/>
      <c r="Y171" s="162"/>
      <c r="Z171" s="163"/>
      <c r="AA171" s="163"/>
      <c r="AB171" s="163"/>
      <c r="AC171" s="163"/>
      <c r="AD171" s="163"/>
      <c r="AE171" s="163"/>
      <c r="AF171" s="163"/>
      <c r="AG171" s="163" t="s">
        <v>222</v>
      </c>
      <c r="AH171" s="163">
        <v>0</v>
      </c>
      <c r="AI171" s="163"/>
      <c r="AJ171" s="163"/>
      <c r="AK171" s="163"/>
      <c r="AL171" s="163"/>
      <c r="AM171" s="163"/>
      <c r="AN171" s="163"/>
      <c r="AO171" s="163"/>
      <c r="AP171" s="163"/>
      <c r="AQ171" s="163"/>
      <c r="AR171" s="163"/>
      <c r="AS171" s="163"/>
      <c r="AT171" s="163"/>
      <c r="AU171" s="163"/>
      <c r="AV171" s="163"/>
      <c r="AW171" s="163"/>
      <c r="AX171" s="163"/>
      <c r="AY171" s="163"/>
      <c r="AZ171" s="163"/>
      <c r="BA171" s="163"/>
      <c r="BB171" s="163"/>
      <c r="BC171" s="163"/>
      <c r="BD171" s="163"/>
      <c r="BE171" s="163"/>
      <c r="BF171" s="163"/>
      <c r="BG171" s="163"/>
      <c r="BH171" s="163"/>
    </row>
    <row r="172" spans="1:60" outlineLevel="1" x14ac:dyDescent="0.2">
      <c r="A172" s="155">
        <v>39</v>
      </c>
      <c r="B172" s="156" t="s">
        <v>415</v>
      </c>
      <c r="C172" s="157" t="s">
        <v>416</v>
      </c>
      <c r="D172" s="158" t="s">
        <v>276</v>
      </c>
      <c r="E172" s="159">
        <v>0.3</v>
      </c>
      <c r="F172" s="11"/>
      <c r="G172" s="160">
        <f>ROUND(E172*F172,2)</f>
        <v>0</v>
      </c>
      <c r="H172" s="11">
        <v>1501.63</v>
      </c>
      <c r="I172" s="160">
        <f>ROUND(E172*H172,2)</f>
        <v>450.49</v>
      </c>
      <c r="J172" s="11">
        <v>3813.37</v>
      </c>
      <c r="K172" s="160">
        <f>ROUND(E172*J172,2)</f>
        <v>1144.01</v>
      </c>
      <c r="L172" s="160">
        <v>21</v>
      </c>
      <c r="M172" s="160">
        <f>G172*(1+L172/100)</f>
        <v>0</v>
      </c>
      <c r="N172" s="159">
        <v>0</v>
      </c>
      <c r="O172" s="159">
        <f>ROUND(E172*N172,2)</f>
        <v>0</v>
      </c>
      <c r="P172" s="159">
        <v>2.8700000000000002E-3</v>
      </c>
      <c r="Q172" s="159">
        <f>ROUND(E172*P172,2)</f>
        <v>0</v>
      </c>
      <c r="R172" s="160" t="s">
        <v>357</v>
      </c>
      <c r="S172" s="160" t="s">
        <v>217</v>
      </c>
      <c r="T172" s="161" t="s">
        <v>217</v>
      </c>
      <c r="U172" s="162">
        <v>6.2</v>
      </c>
      <c r="V172" s="162">
        <f>ROUND(E172*U172,2)</f>
        <v>1.86</v>
      </c>
      <c r="W172" s="162"/>
      <c r="X172" s="162" t="s">
        <v>218</v>
      </c>
      <c r="Y172" s="162" t="s">
        <v>175</v>
      </c>
      <c r="Z172" s="163"/>
      <c r="AA172" s="163"/>
      <c r="AB172" s="163"/>
      <c r="AC172" s="163"/>
      <c r="AD172" s="163"/>
      <c r="AE172" s="163"/>
      <c r="AF172" s="163"/>
      <c r="AG172" s="163" t="s">
        <v>219</v>
      </c>
      <c r="AH172" s="163"/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  <c r="AU172" s="163"/>
      <c r="AV172" s="163"/>
      <c r="AW172" s="163"/>
      <c r="AX172" s="163"/>
      <c r="AY172" s="163"/>
      <c r="AZ172" s="163"/>
      <c r="BA172" s="163"/>
      <c r="BB172" s="163"/>
      <c r="BC172" s="163"/>
      <c r="BD172" s="163"/>
      <c r="BE172" s="163"/>
      <c r="BF172" s="163"/>
      <c r="BG172" s="163"/>
      <c r="BH172" s="163"/>
    </row>
    <row r="173" spans="1:60" outlineLevel="2" x14ac:dyDescent="0.2">
      <c r="A173" s="164"/>
      <c r="B173" s="165"/>
      <c r="C173" s="182" t="s">
        <v>345</v>
      </c>
      <c r="D173" s="183"/>
      <c r="E173" s="184"/>
      <c r="F173" s="162"/>
      <c r="G173" s="162"/>
      <c r="H173" s="162"/>
      <c r="I173" s="162"/>
      <c r="J173" s="162"/>
      <c r="K173" s="162"/>
      <c r="L173" s="162"/>
      <c r="M173" s="162"/>
      <c r="N173" s="166"/>
      <c r="O173" s="166"/>
      <c r="P173" s="166"/>
      <c r="Q173" s="166"/>
      <c r="R173" s="162"/>
      <c r="S173" s="162"/>
      <c r="T173" s="162"/>
      <c r="U173" s="162"/>
      <c r="V173" s="162"/>
      <c r="W173" s="162"/>
      <c r="X173" s="162"/>
      <c r="Y173" s="162"/>
      <c r="Z173" s="163"/>
      <c r="AA173" s="163"/>
      <c r="AB173" s="163"/>
      <c r="AC173" s="163"/>
      <c r="AD173" s="163"/>
      <c r="AE173" s="163"/>
      <c r="AF173" s="163"/>
      <c r="AG173" s="163" t="s">
        <v>222</v>
      </c>
      <c r="AH173" s="163">
        <v>0</v>
      </c>
      <c r="AI173" s="163"/>
      <c r="AJ173" s="163"/>
      <c r="AK173" s="163"/>
      <c r="AL173" s="163"/>
      <c r="AM173" s="163"/>
      <c r="AN173" s="163"/>
      <c r="AO173" s="163"/>
      <c r="AP173" s="163"/>
      <c r="AQ173" s="163"/>
      <c r="AR173" s="163"/>
      <c r="AS173" s="163"/>
      <c r="AT173" s="163"/>
      <c r="AU173" s="163"/>
      <c r="AV173" s="163"/>
      <c r="AW173" s="163"/>
      <c r="AX173" s="163"/>
      <c r="AY173" s="163"/>
      <c r="AZ173" s="163"/>
      <c r="BA173" s="163"/>
      <c r="BB173" s="163"/>
      <c r="BC173" s="163"/>
      <c r="BD173" s="163"/>
      <c r="BE173" s="163"/>
      <c r="BF173" s="163"/>
      <c r="BG173" s="163"/>
      <c r="BH173" s="163"/>
    </row>
    <row r="174" spans="1:60" outlineLevel="3" x14ac:dyDescent="0.2">
      <c r="A174" s="164"/>
      <c r="B174" s="165"/>
      <c r="C174" s="182" t="s">
        <v>417</v>
      </c>
      <c r="D174" s="183"/>
      <c r="E174" s="184">
        <v>0.3</v>
      </c>
      <c r="F174" s="162"/>
      <c r="G174" s="162"/>
      <c r="H174" s="162"/>
      <c r="I174" s="162"/>
      <c r="J174" s="162"/>
      <c r="K174" s="162"/>
      <c r="L174" s="162"/>
      <c r="M174" s="162"/>
      <c r="N174" s="166"/>
      <c r="O174" s="166"/>
      <c r="P174" s="166"/>
      <c r="Q174" s="166"/>
      <c r="R174" s="162"/>
      <c r="S174" s="162"/>
      <c r="T174" s="162"/>
      <c r="U174" s="162"/>
      <c r="V174" s="162"/>
      <c r="W174" s="162"/>
      <c r="X174" s="162"/>
      <c r="Y174" s="162"/>
      <c r="Z174" s="163"/>
      <c r="AA174" s="163"/>
      <c r="AB174" s="163"/>
      <c r="AC174" s="163"/>
      <c r="AD174" s="163"/>
      <c r="AE174" s="163"/>
      <c r="AF174" s="163"/>
      <c r="AG174" s="163" t="s">
        <v>222</v>
      </c>
      <c r="AH174" s="163">
        <v>0</v>
      </c>
      <c r="AI174" s="163"/>
      <c r="AJ174" s="163"/>
      <c r="AK174" s="163"/>
      <c r="AL174" s="163"/>
      <c r="AM174" s="163"/>
      <c r="AN174" s="163"/>
      <c r="AO174" s="163"/>
      <c r="AP174" s="163"/>
      <c r="AQ174" s="163"/>
      <c r="AR174" s="163"/>
      <c r="AS174" s="163"/>
      <c r="AT174" s="163"/>
      <c r="AU174" s="163"/>
      <c r="AV174" s="163"/>
      <c r="AW174" s="163"/>
      <c r="AX174" s="163"/>
      <c r="AY174" s="163"/>
      <c r="AZ174" s="163"/>
      <c r="BA174" s="163"/>
      <c r="BB174" s="163"/>
      <c r="BC174" s="163"/>
      <c r="BD174" s="163"/>
      <c r="BE174" s="163"/>
      <c r="BF174" s="163"/>
      <c r="BG174" s="163"/>
      <c r="BH174" s="163"/>
    </row>
    <row r="175" spans="1:60" outlineLevel="1" x14ac:dyDescent="0.2">
      <c r="A175" s="155">
        <v>40</v>
      </c>
      <c r="B175" s="156" t="s">
        <v>418</v>
      </c>
      <c r="C175" s="157" t="s">
        <v>419</v>
      </c>
      <c r="D175" s="158" t="s">
        <v>276</v>
      </c>
      <c r="E175" s="159">
        <v>0.3</v>
      </c>
      <c r="F175" s="11"/>
      <c r="G175" s="160">
        <f>ROUND(E175*F175,2)</f>
        <v>0</v>
      </c>
      <c r="H175" s="11">
        <v>2252.0100000000002</v>
      </c>
      <c r="I175" s="160">
        <f>ROUND(E175*H175,2)</f>
        <v>675.6</v>
      </c>
      <c r="J175" s="11">
        <v>4372.99</v>
      </c>
      <c r="K175" s="160">
        <f>ROUND(E175*J175,2)</f>
        <v>1311.9</v>
      </c>
      <c r="L175" s="160">
        <v>21</v>
      </c>
      <c r="M175" s="160">
        <f>G175*(1+L175/100)</f>
        <v>0</v>
      </c>
      <c r="N175" s="159">
        <v>0</v>
      </c>
      <c r="O175" s="159">
        <f>ROUND(E175*N175,2)</f>
        <v>0</v>
      </c>
      <c r="P175" s="159">
        <v>2.8700000000000002E-3</v>
      </c>
      <c r="Q175" s="159">
        <f>ROUND(E175*P175,2)</f>
        <v>0</v>
      </c>
      <c r="R175" s="160" t="s">
        <v>357</v>
      </c>
      <c r="S175" s="160" t="s">
        <v>217</v>
      </c>
      <c r="T175" s="161" t="s">
        <v>217</v>
      </c>
      <c r="U175" s="162">
        <v>7.1</v>
      </c>
      <c r="V175" s="162">
        <f>ROUND(E175*U175,2)</f>
        <v>2.13</v>
      </c>
      <c r="W175" s="162"/>
      <c r="X175" s="162" t="s">
        <v>218</v>
      </c>
      <c r="Y175" s="162" t="s">
        <v>175</v>
      </c>
      <c r="Z175" s="163"/>
      <c r="AA175" s="163"/>
      <c r="AB175" s="163"/>
      <c r="AC175" s="163"/>
      <c r="AD175" s="163"/>
      <c r="AE175" s="163"/>
      <c r="AF175" s="163"/>
      <c r="AG175" s="163" t="s">
        <v>219</v>
      </c>
      <c r="AH175" s="163"/>
      <c r="AI175" s="163"/>
      <c r="AJ175" s="163"/>
      <c r="AK175" s="163"/>
      <c r="AL175" s="163"/>
      <c r="AM175" s="163"/>
      <c r="AN175" s="163"/>
      <c r="AO175" s="163"/>
      <c r="AP175" s="163"/>
      <c r="AQ175" s="163"/>
      <c r="AR175" s="163"/>
      <c r="AS175" s="163"/>
      <c r="AT175" s="163"/>
      <c r="AU175" s="163"/>
      <c r="AV175" s="163"/>
      <c r="AW175" s="163"/>
      <c r="AX175" s="163"/>
      <c r="AY175" s="163"/>
      <c r="AZ175" s="163"/>
      <c r="BA175" s="163"/>
      <c r="BB175" s="163"/>
      <c r="BC175" s="163"/>
      <c r="BD175" s="163"/>
      <c r="BE175" s="163"/>
      <c r="BF175" s="163"/>
      <c r="BG175" s="163"/>
      <c r="BH175" s="163"/>
    </row>
    <row r="176" spans="1:60" outlineLevel="2" x14ac:dyDescent="0.2">
      <c r="A176" s="164"/>
      <c r="B176" s="165"/>
      <c r="C176" s="182" t="s">
        <v>347</v>
      </c>
      <c r="D176" s="183"/>
      <c r="E176" s="184"/>
      <c r="F176" s="162"/>
      <c r="G176" s="162"/>
      <c r="H176" s="162"/>
      <c r="I176" s="162"/>
      <c r="J176" s="162"/>
      <c r="K176" s="162"/>
      <c r="L176" s="162"/>
      <c r="M176" s="162"/>
      <c r="N176" s="166"/>
      <c r="O176" s="166"/>
      <c r="P176" s="166"/>
      <c r="Q176" s="166"/>
      <c r="R176" s="162"/>
      <c r="S176" s="162"/>
      <c r="T176" s="162"/>
      <c r="U176" s="162"/>
      <c r="V176" s="162"/>
      <c r="W176" s="162"/>
      <c r="X176" s="162"/>
      <c r="Y176" s="162"/>
      <c r="Z176" s="163"/>
      <c r="AA176" s="163"/>
      <c r="AB176" s="163"/>
      <c r="AC176" s="163"/>
      <c r="AD176" s="163"/>
      <c r="AE176" s="163"/>
      <c r="AF176" s="163"/>
      <c r="AG176" s="163" t="s">
        <v>222</v>
      </c>
      <c r="AH176" s="163">
        <v>0</v>
      </c>
      <c r="AI176" s="163"/>
      <c r="AJ176" s="163"/>
      <c r="AK176" s="163"/>
      <c r="AL176" s="163"/>
      <c r="AM176" s="163"/>
      <c r="AN176" s="163"/>
      <c r="AO176" s="163"/>
      <c r="AP176" s="163"/>
      <c r="AQ176" s="163"/>
      <c r="AR176" s="163"/>
      <c r="AS176" s="163"/>
      <c r="AT176" s="163"/>
      <c r="AU176" s="163"/>
      <c r="AV176" s="163"/>
      <c r="AW176" s="163"/>
      <c r="AX176" s="163"/>
      <c r="AY176" s="163"/>
      <c r="AZ176" s="163"/>
      <c r="BA176" s="163"/>
      <c r="BB176" s="163"/>
      <c r="BC176" s="163"/>
      <c r="BD176" s="163"/>
      <c r="BE176" s="163"/>
      <c r="BF176" s="163"/>
      <c r="BG176" s="163"/>
      <c r="BH176" s="163"/>
    </row>
    <row r="177" spans="1:60" outlineLevel="3" x14ac:dyDescent="0.2">
      <c r="A177" s="164"/>
      <c r="B177" s="165"/>
      <c r="C177" s="182" t="s">
        <v>420</v>
      </c>
      <c r="D177" s="183"/>
      <c r="E177" s="184">
        <v>0.3</v>
      </c>
      <c r="F177" s="162"/>
      <c r="G177" s="162"/>
      <c r="H177" s="162"/>
      <c r="I177" s="162"/>
      <c r="J177" s="162"/>
      <c r="K177" s="162"/>
      <c r="L177" s="162"/>
      <c r="M177" s="162"/>
      <c r="N177" s="166"/>
      <c r="O177" s="166"/>
      <c r="P177" s="166"/>
      <c r="Q177" s="166"/>
      <c r="R177" s="162"/>
      <c r="S177" s="162"/>
      <c r="T177" s="162"/>
      <c r="U177" s="162"/>
      <c r="V177" s="162"/>
      <c r="W177" s="162"/>
      <c r="X177" s="162"/>
      <c r="Y177" s="162"/>
      <c r="Z177" s="163"/>
      <c r="AA177" s="163"/>
      <c r="AB177" s="163"/>
      <c r="AC177" s="163"/>
      <c r="AD177" s="163"/>
      <c r="AE177" s="163"/>
      <c r="AF177" s="163"/>
      <c r="AG177" s="163" t="s">
        <v>222</v>
      </c>
      <c r="AH177" s="163">
        <v>0</v>
      </c>
      <c r="AI177" s="163"/>
      <c r="AJ177" s="163"/>
      <c r="AK177" s="163"/>
      <c r="AL177" s="163"/>
      <c r="AM177" s="163"/>
      <c r="AN177" s="163"/>
      <c r="AO177" s="163"/>
      <c r="AP177" s="163"/>
      <c r="AQ177" s="163"/>
      <c r="AR177" s="163"/>
      <c r="AS177" s="163"/>
      <c r="AT177" s="163"/>
      <c r="AU177" s="163"/>
      <c r="AV177" s="163"/>
      <c r="AW177" s="163"/>
      <c r="AX177" s="163"/>
      <c r="AY177" s="163"/>
      <c r="AZ177" s="163"/>
      <c r="BA177" s="163"/>
      <c r="BB177" s="163"/>
      <c r="BC177" s="163"/>
      <c r="BD177" s="163"/>
      <c r="BE177" s="163"/>
      <c r="BF177" s="163"/>
      <c r="BG177" s="163"/>
      <c r="BH177" s="163"/>
    </row>
    <row r="178" spans="1:60" ht="22.5" outlineLevel="1" x14ac:dyDescent="0.2">
      <c r="A178" s="155">
        <v>41</v>
      </c>
      <c r="B178" s="156" t="s">
        <v>421</v>
      </c>
      <c r="C178" s="157" t="s">
        <v>422</v>
      </c>
      <c r="D178" s="158" t="s">
        <v>282</v>
      </c>
      <c r="E178" s="159">
        <v>0.20510999999999999</v>
      </c>
      <c r="F178" s="11"/>
      <c r="G178" s="160">
        <f>ROUND(E178*F178,2)</f>
        <v>0</v>
      </c>
      <c r="H178" s="11">
        <v>0</v>
      </c>
      <c r="I178" s="160">
        <f>ROUND(E178*H178,2)</f>
        <v>0</v>
      </c>
      <c r="J178" s="11">
        <v>427</v>
      </c>
      <c r="K178" s="160">
        <f>ROUND(E178*J178,2)</f>
        <v>87.58</v>
      </c>
      <c r="L178" s="160">
        <v>21</v>
      </c>
      <c r="M178" s="160">
        <f>G178*(1+L178/100)</f>
        <v>0</v>
      </c>
      <c r="N178" s="159">
        <v>0</v>
      </c>
      <c r="O178" s="159">
        <f>ROUND(E178*N178,2)</f>
        <v>0</v>
      </c>
      <c r="P178" s="159">
        <v>0</v>
      </c>
      <c r="Q178" s="159">
        <f>ROUND(E178*P178,2)</f>
        <v>0</v>
      </c>
      <c r="R178" s="160" t="s">
        <v>357</v>
      </c>
      <c r="S178" s="160" t="s">
        <v>217</v>
      </c>
      <c r="T178" s="161" t="s">
        <v>217</v>
      </c>
      <c r="U178" s="162">
        <v>0.93</v>
      </c>
      <c r="V178" s="162">
        <f>ROUND(E178*U178,2)</f>
        <v>0.19</v>
      </c>
      <c r="W178" s="162"/>
      <c r="X178" s="162" t="s">
        <v>218</v>
      </c>
      <c r="Y178" s="162" t="s">
        <v>175</v>
      </c>
      <c r="Z178" s="163"/>
      <c r="AA178" s="163"/>
      <c r="AB178" s="163"/>
      <c r="AC178" s="163"/>
      <c r="AD178" s="163"/>
      <c r="AE178" s="163"/>
      <c r="AF178" s="163"/>
      <c r="AG178" s="163" t="s">
        <v>219</v>
      </c>
      <c r="AH178" s="163"/>
      <c r="AI178" s="163"/>
      <c r="AJ178" s="163"/>
      <c r="AK178" s="163"/>
      <c r="AL178" s="163"/>
      <c r="AM178" s="163"/>
      <c r="AN178" s="163"/>
      <c r="AO178" s="163"/>
      <c r="AP178" s="163"/>
      <c r="AQ178" s="163"/>
      <c r="AR178" s="163"/>
      <c r="AS178" s="163"/>
      <c r="AT178" s="163"/>
      <c r="AU178" s="163"/>
      <c r="AV178" s="163"/>
      <c r="AW178" s="163"/>
      <c r="AX178" s="163"/>
      <c r="AY178" s="163"/>
      <c r="AZ178" s="163"/>
      <c r="BA178" s="163"/>
      <c r="BB178" s="163"/>
      <c r="BC178" s="163"/>
      <c r="BD178" s="163"/>
      <c r="BE178" s="163"/>
      <c r="BF178" s="163"/>
      <c r="BG178" s="163"/>
      <c r="BH178" s="163"/>
    </row>
    <row r="179" spans="1:60" outlineLevel="2" x14ac:dyDescent="0.2">
      <c r="A179" s="164"/>
      <c r="B179" s="165"/>
      <c r="C179" s="182" t="s">
        <v>423</v>
      </c>
      <c r="D179" s="183"/>
      <c r="E179" s="184">
        <v>3.7600000000000001E-2</v>
      </c>
      <c r="F179" s="162"/>
      <c r="G179" s="162"/>
      <c r="H179" s="162"/>
      <c r="I179" s="162"/>
      <c r="J179" s="162"/>
      <c r="K179" s="162"/>
      <c r="L179" s="162"/>
      <c r="M179" s="162"/>
      <c r="N179" s="166"/>
      <c r="O179" s="166"/>
      <c r="P179" s="166"/>
      <c r="Q179" s="166"/>
      <c r="R179" s="162"/>
      <c r="S179" s="162"/>
      <c r="T179" s="162"/>
      <c r="U179" s="162"/>
      <c r="V179" s="162"/>
      <c r="W179" s="162"/>
      <c r="X179" s="162"/>
      <c r="Y179" s="162"/>
      <c r="Z179" s="163"/>
      <c r="AA179" s="163"/>
      <c r="AB179" s="163"/>
      <c r="AC179" s="163"/>
      <c r="AD179" s="163"/>
      <c r="AE179" s="163"/>
      <c r="AF179" s="163"/>
      <c r="AG179" s="163" t="s">
        <v>222</v>
      </c>
      <c r="AH179" s="163">
        <v>0</v>
      </c>
      <c r="AI179" s="163"/>
      <c r="AJ179" s="163"/>
      <c r="AK179" s="163"/>
      <c r="AL179" s="163"/>
      <c r="AM179" s="163"/>
      <c r="AN179" s="163"/>
      <c r="AO179" s="163"/>
      <c r="AP179" s="163"/>
      <c r="AQ179" s="163"/>
      <c r="AR179" s="163"/>
      <c r="AS179" s="163"/>
      <c r="AT179" s="163"/>
      <c r="AU179" s="163"/>
      <c r="AV179" s="163"/>
      <c r="AW179" s="163"/>
      <c r="AX179" s="163"/>
      <c r="AY179" s="163"/>
      <c r="AZ179" s="163"/>
      <c r="BA179" s="163"/>
      <c r="BB179" s="163"/>
      <c r="BC179" s="163"/>
      <c r="BD179" s="163"/>
      <c r="BE179" s="163"/>
      <c r="BF179" s="163"/>
      <c r="BG179" s="163"/>
      <c r="BH179" s="163"/>
    </row>
    <row r="180" spans="1:60" outlineLevel="3" x14ac:dyDescent="0.2">
      <c r="A180" s="164"/>
      <c r="B180" s="165"/>
      <c r="C180" s="182" t="s">
        <v>424</v>
      </c>
      <c r="D180" s="183"/>
      <c r="E180" s="184">
        <v>0.16750999999999999</v>
      </c>
      <c r="F180" s="162"/>
      <c r="G180" s="162"/>
      <c r="H180" s="162"/>
      <c r="I180" s="162"/>
      <c r="J180" s="162"/>
      <c r="K180" s="162"/>
      <c r="L180" s="162"/>
      <c r="M180" s="162"/>
      <c r="N180" s="166"/>
      <c r="O180" s="166"/>
      <c r="P180" s="166"/>
      <c r="Q180" s="166"/>
      <c r="R180" s="162"/>
      <c r="S180" s="162"/>
      <c r="T180" s="162"/>
      <c r="U180" s="162"/>
      <c r="V180" s="162"/>
      <c r="W180" s="162"/>
      <c r="X180" s="162"/>
      <c r="Y180" s="162"/>
      <c r="Z180" s="163"/>
      <c r="AA180" s="163"/>
      <c r="AB180" s="163"/>
      <c r="AC180" s="163"/>
      <c r="AD180" s="163"/>
      <c r="AE180" s="163"/>
      <c r="AF180" s="163"/>
      <c r="AG180" s="163" t="s">
        <v>222</v>
      </c>
      <c r="AH180" s="163">
        <v>0</v>
      </c>
      <c r="AI180" s="163"/>
      <c r="AJ180" s="163"/>
      <c r="AK180" s="163"/>
      <c r="AL180" s="163"/>
      <c r="AM180" s="163"/>
      <c r="AN180" s="163"/>
      <c r="AO180" s="163"/>
      <c r="AP180" s="163"/>
      <c r="AQ180" s="163"/>
      <c r="AR180" s="163"/>
      <c r="AS180" s="163"/>
      <c r="AT180" s="163"/>
      <c r="AU180" s="163"/>
      <c r="AV180" s="163"/>
      <c r="AW180" s="163"/>
      <c r="AX180" s="163"/>
      <c r="AY180" s="163"/>
      <c r="AZ180" s="163"/>
      <c r="BA180" s="163"/>
      <c r="BB180" s="163"/>
      <c r="BC180" s="163"/>
      <c r="BD180" s="163"/>
      <c r="BE180" s="163"/>
      <c r="BF180" s="163"/>
      <c r="BG180" s="163"/>
      <c r="BH180" s="163"/>
    </row>
    <row r="181" spans="1:60" outlineLevel="1" x14ac:dyDescent="0.2">
      <c r="A181" s="155">
        <v>42</v>
      </c>
      <c r="B181" s="156" t="s">
        <v>425</v>
      </c>
      <c r="C181" s="157" t="s">
        <v>426</v>
      </c>
      <c r="D181" s="158" t="s">
        <v>282</v>
      </c>
      <c r="E181" s="159">
        <v>4.5120300000000002</v>
      </c>
      <c r="F181" s="11"/>
      <c r="G181" s="160">
        <f>ROUND(E181*F181,2)</f>
        <v>0</v>
      </c>
      <c r="H181" s="11">
        <v>0</v>
      </c>
      <c r="I181" s="160">
        <f>ROUND(E181*H181,2)</f>
        <v>0</v>
      </c>
      <c r="J181" s="11">
        <v>275.5</v>
      </c>
      <c r="K181" s="160">
        <f>ROUND(E181*J181,2)</f>
        <v>1243.06</v>
      </c>
      <c r="L181" s="160">
        <v>21</v>
      </c>
      <c r="M181" s="160">
        <f>G181*(1+L181/100)</f>
        <v>0</v>
      </c>
      <c r="N181" s="159">
        <v>0</v>
      </c>
      <c r="O181" s="159">
        <f>ROUND(E181*N181,2)</f>
        <v>0</v>
      </c>
      <c r="P181" s="159">
        <v>0</v>
      </c>
      <c r="Q181" s="159">
        <f>ROUND(E181*P181,2)</f>
        <v>0</v>
      </c>
      <c r="R181" s="160" t="s">
        <v>357</v>
      </c>
      <c r="S181" s="160" t="s">
        <v>217</v>
      </c>
      <c r="T181" s="161" t="s">
        <v>217</v>
      </c>
      <c r="U181" s="162">
        <v>0.49</v>
      </c>
      <c r="V181" s="162">
        <f>ROUND(E181*U181,2)</f>
        <v>2.21</v>
      </c>
      <c r="W181" s="162"/>
      <c r="X181" s="162" t="s">
        <v>427</v>
      </c>
      <c r="Y181" s="162" t="s">
        <v>175</v>
      </c>
      <c r="Z181" s="163"/>
      <c r="AA181" s="163"/>
      <c r="AB181" s="163"/>
      <c r="AC181" s="163"/>
      <c r="AD181" s="163"/>
      <c r="AE181" s="163"/>
      <c r="AF181" s="163"/>
      <c r="AG181" s="163" t="s">
        <v>428</v>
      </c>
      <c r="AH181" s="163"/>
      <c r="AI181" s="163"/>
      <c r="AJ181" s="163"/>
      <c r="AK181" s="163"/>
      <c r="AL181" s="163"/>
      <c r="AM181" s="163"/>
      <c r="AN181" s="163"/>
      <c r="AO181" s="163"/>
      <c r="AP181" s="163"/>
      <c r="AQ181" s="163"/>
      <c r="AR181" s="163"/>
      <c r="AS181" s="163"/>
      <c r="AT181" s="163"/>
      <c r="AU181" s="163"/>
      <c r="AV181" s="163"/>
      <c r="AW181" s="163"/>
      <c r="AX181" s="163"/>
      <c r="AY181" s="163"/>
      <c r="AZ181" s="163"/>
      <c r="BA181" s="163"/>
      <c r="BB181" s="163"/>
      <c r="BC181" s="163"/>
      <c r="BD181" s="163"/>
      <c r="BE181" s="163"/>
      <c r="BF181" s="163"/>
      <c r="BG181" s="163"/>
      <c r="BH181" s="163"/>
    </row>
    <row r="182" spans="1:60" outlineLevel="2" x14ac:dyDescent="0.2">
      <c r="A182" s="164"/>
      <c r="B182" s="165"/>
      <c r="C182" s="258" t="s">
        <v>429</v>
      </c>
      <c r="D182" s="259"/>
      <c r="E182" s="259"/>
      <c r="F182" s="259"/>
      <c r="G182" s="259"/>
      <c r="H182" s="162"/>
      <c r="I182" s="162"/>
      <c r="J182" s="162"/>
      <c r="K182" s="162"/>
      <c r="L182" s="162"/>
      <c r="M182" s="162"/>
      <c r="N182" s="166"/>
      <c r="O182" s="166"/>
      <c r="P182" s="166"/>
      <c r="Q182" s="166"/>
      <c r="R182" s="162"/>
      <c r="S182" s="162"/>
      <c r="T182" s="162"/>
      <c r="U182" s="162"/>
      <c r="V182" s="162"/>
      <c r="W182" s="162"/>
      <c r="X182" s="162"/>
      <c r="Y182" s="162"/>
      <c r="Z182" s="163"/>
      <c r="AA182" s="163"/>
      <c r="AB182" s="163"/>
      <c r="AC182" s="163"/>
      <c r="AD182" s="163"/>
      <c r="AE182" s="163"/>
      <c r="AF182" s="163"/>
      <c r="AG182" s="163" t="s">
        <v>178</v>
      </c>
      <c r="AH182" s="163"/>
      <c r="AI182" s="163"/>
      <c r="AJ182" s="163"/>
      <c r="AK182" s="163"/>
      <c r="AL182" s="163"/>
      <c r="AM182" s="163"/>
      <c r="AN182" s="163"/>
      <c r="AO182" s="163"/>
      <c r="AP182" s="163"/>
      <c r="AQ182" s="163"/>
      <c r="AR182" s="163"/>
      <c r="AS182" s="163"/>
      <c r="AT182" s="163"/>
      <c r="AU182" s="163"/>
      <c r="AV182" s="163"/>
      <c r="AW182" s="163"/>
      <c r="AX182" s="163"/>
      <c r="AY182" s="163"/>
      <c r="AZ182" s="163"/>
      <c r="BA182" s="163"/>
      <c r="BB182" s="163"/>
      <c r="BC182" s="163"/>
      <c r="BD182" s="163"/>
      <c r="BE182" s="163"/>
      <c r="BF182" s="163"/>
      <c r="BG182" s="163"/>
      <c r="BH182" s="163"/>
    </row>
    <row r="183" spans="1:60" outlineLevel="2" x14ac:dyDescent="0.2">
      <c r="A183" s="164"/>
      <c r="B183" s="165"/>
      <c r="C183" s="182" t="s">
        <v>430</v>
      </c>
      <c r="D183" s="183"/>
      <c r="E183" s="184"/>
      <c r="F183" s="162"/>
      <c r="G183" s="162"/>
      <c r="H183" s="162"/>
      <c r="I183" s="162"/>
      <c r="J183" s="162"/>
      <c r="K183" s="162"/>
      <c r="L183" s="162"/>
      <c r="M183" s="162"/>
      <c r="N183" s="166"/>
      <c r="O183" s="166"/>
      <c r="P183" s="166"/>
      <c r="Q183" s="166"/>
      <c r="R183" s="162"/>
      <c r="S183" s="162"/>
      <c r="T183" s="162"/>
      <c r="U183" s="162"/>
      <c r="V183" s="162"/>
      <c r="W183" s="162"/>
      <c r="X183" s="162"/>
      <c r="Y183" s="162"/>
      <c r="Z183" s="163"/>
      <c r="AA183" s="163"/>
      <c r="AB183" s="163"/>
      <c r="AC183" s="163"/>
      <c r="AD183" s="163"/>
      <c r="AE183" s="163"/>
      <c r="AF183" s="163"/>
      <c r="AG183" s="163" t="s">
        <v>222</v>
      </c>
      <c r="AH183" s="163">
        <v>0</v>
      </c>
      <c r="AI183" s="163"/>
      <c r="AJ183" s="163"/>
      <c r="AK183" s="163"/>
      <c r="AL183" s="163"/>
      <c r="AM183" s="163"/>
      <c r="AN183" s="163"/>
      <c r="AO183" s="163"/>
      <c r="AP183" s="163"/>
      <c r="AQ183" s="163"/>
      <c r="AR183" s="163"/>
      <c r="AS183" s="163"/>
      <c r="AT183" s="163"/>
      <c r="AU183" s="163"/>
      <c r="AV183" s="163"/>
      <c r="AW183" s="163"/>
      <c r="AX183" s="163"/>
      <c r="AY183" s="163"/>
      <c r="AZ183" s="163"/>
      <c r="BA183" s="163"/>
      <c r="BB183" s="163"/>
      <c r="BC183" s="163"/>
      <c r="BD183" s="163"/>
      <c r="BE183" s="163"/>
      <c r="BF183" s="163"/>
      <c r="BG183" s="163"/>
      <c r="BH183" s="163"/>
    </row>
    <row r="184" spans="1:60" outlineLevel="3" x14ac:dyDescent="0.2">
      <c r="A184" s="164"/>
      <c r="B184" s="165"/>
      <c r="C184" s="182" t="s">
        <v>431</v>
      </c>
      <c r="D184" s="183"/>
      <c r="E184" s="184"/>
      <c r="F184" s="162"/>
      <c r="G184" s="162"/>
      <c r="H184" s="162"/>
      <c r="I184" s="162"/>
      <c r="J184" s="162"/>
      <c r="K184" s="162"/>
      <c r="L184" s="162"/>
      <c r="M184" s="162"/>
      <c r="N184" s="166"/>
      <c r="O184" s="166"/>
      <c r="P184" s="166"/>
      <c r="Q184" s="166"/>
      <c r="R184" s="162"/>
      <c r="S184" s="162"/>
      <c r="T184" s="162"/>
      <c r="U184" s="162"/>
      <c r="V184" s="162"/>
      <c r="W184" s="162"/>
      <c r="X184" s="162"/>
      <c r="Y184" s="162"/>
      <c r="Z184" s="163"/>
      <c r="AA184" s="163"/>
      <c r="AB184" s="163"/>
      <c r="AC184" s="163"/>
      <c r="AD184" s="163"/>
      <c r="AE184" s="163"/>
      <c r="AF184" s="163"/>
      <c r="AG184" s="163" t="s">
        <v>222</v>
      </c>
      <c r="AH184" s="163">
        <v>0</v>
      </c>
      <c r="AI184" s="163"/>
      <c r="AJ184" s="163"/>
      <c r="AK184" s="163"/>
      <c r="AL184" s="163"/>
      <c r="AM184" s="163"/>
      <c r="AN184" s="163"/>
      <c r="AO184" s="163"/>
      <c r="AP184" s="163"/>
      <c r="AQ184" s="163"/>
      <c r="AR184" s="163"/>
      <c r="AS184" s="163"/>
      <c r="AT184" s="163"/>
      <c r="AU184" s="163"/>
      <c r="AV184" s="163"/>
      <c r="AW184" s="163"/>
      <c r="AX184" s="163"/>
      <c r="AY184" s="163"/>
      <c r="AZ184" s="163"/>
      <c r="BA184" s="163"/>
      <c r="BB184" s="163"/>
      <c r="BC184" s="163"/>
      <c r="BD184" s="163"/>
      <c r="BE184" s="163"/>
      <c r="BF184" s="163"/>
      <c r="BG184" s="163"/>
      <c r="BH184" s="163"/>
    </row>
    <row r="185" spans="1:60" outlineLevel="3" x14ac:dyDescent="0.2">
      <c r="A185" s="164"/>
      <c r="B185" s="165"/>
      <c r="C185" s="182" t="s">
        <v>432</v>
      </c>
      <c r="D185" s="183"/>
      <c r="E185" s="184">
        <v>4.5120300000000002</v>
      </c>
      <c r="F185" s="162"/>
      <c r="G185" s="162"/>
      <c r="H185" s="162"/>
      <c r="I185" s="162"/>
      <c r="J185" s="162"/>
      <c r="K185" s="162"/>
      <c r="L185" s="162"/>
      <c r="M185" s="162"/>
      <c r="N185" s="166"/>
      <c r="O185" s="166"/>
      <c r="P185" s="166"/>
      <c r="Q185" s="166"/>
      <c r="R185" s="162"/>
      <c r="S185" s="162"/>
      <c r="T185" s="162"/>
      <c r="U185" s="162"/>
      <c r="V185" s="162"/>
      <c r="W185" s="162"/>
      <c r="X185" s="162"/>
      <c r="Y185" s="162"/>
      <c r="Z185" s="163"/>
      <c r="AA185" s="163"/>
      <c r="AB185" s="163"/>
      <c r="AC185" s="163"/>
      <c r="AD185" s="163"/>
      <c r="AE185" s="163"/>
      <c r="AF185" s="163"/>
      <c r="AG185" s="163" t="s">
        <v>222</v>
      </c>
      <c r="AH185" s="163">
        <v>0</v>
      </c>
      <c r="AI185" s="163"/>
      <c r="AJ185" s="163"/>
      <c r="AK185" s="163"/>
      <c r="AL185" s="163"/>
      <c r="AM185" s="163"/>
      <c r="AN185" s="163"/>
      <c r="AO185" s="163"/>
      <c r="AP185" s="163"/>
      <c r="AQ185" s="163"/>
      <c r="AR185" s="163"/>
      <c r="AS185" s="163"/>
      <c r="AT185" s="163"/>
      <c r="AU185" s="163"/>
      <c r="AV185" s="163"/>
      <c r="AW185" s="163"/>
      <c r="AX185" s="163"/>
      <c r="AY185" s="163"/>
      <c r="AZ185" s="163"/>
      <c r="BA185" s="163"/>
      <c r="BB185" s="163"/>
      <c r="BC185" s="163"/>
      <c r="BD185" s="163"/>
      <c r="BE185" s="163"/>
      <c r="BF185" s="163"/>
      <c r="BG185" s="163"/>
      <c r="BH185" s="163"/>
    </row>
    <row r="186" spans="1:60" outlineLevel="1" x14ac:dyDescent="0.2">
      <c r="A186" s="155">
        <v>43</v>
      </c>
      <c r="B186" s="156" t="s">
        <v>433</v>
      </c>
      <c r="C186" s="157" t="s">
        <v>434</v>
      </c>
      <c r="D186" s="158" t="s">
        <v>282</v>
      </c>
      <c r="E186" s="159">
        <v>58.656390000000002</v>
      </c>
      <c r="F186" s="11"/>
      <c r="G186" s="160">
        <f>ROUND(E186*F186,2)</f>
        <v>0</v>
      </c>
      <c r="H186" s="11">
        <v>0</v>
      </c>
      <c r="I186" s="160">
        <f>ROUND(E186*H186,2)</f>
        <v>0</v>
      </c>
      <c r="J186" s="11">
        <v>25</v>
      </c>
      <c r="K186" s="160">
        <f>ROUND(E186*J186,2)</f>
        <v>1466.41</v>
      </c>
      <c r="L186" s="160">
        <v>21</v>
      </c>
      <c r="M186" s="160">
        <f>G186*(1+L186/100)</f>
        <v>0</v>
      </c>
      <c r="N186" s="159">
        <v>0</v>
      </c>
      <c r="O186" s="159">
        <f>ROUND(E186*N186,2)</f>
        <v>0</v>
      </c>
      <c r="P186" s="159">
        <v>0</v>
      </c>
      <c r="Q186" s="159">
        <f>ROUND(E186*P186,2)</f>
        <v>0</v>
      </c>
      <c r="R186" s="160" t="s">
        <v>357</v>
      </c>
      <c r="S186" s="160" t="s">
        <v>217</v>
      </c>
      <c r="T186" s="161" t="s">
        <v>217</v>
      </c>
      <c r="U186" s="162">
        <v>0</v>
      </c>
      <c r="V186" s="162">
        <f>ROUND(E186*U186,2)</f>
        <v>0</v>
      </c>
      <c r="W186" s="162"/>
      <c r="X186" s="162" t="s">
        <v>427</v>
      </c>
      <c r="Y186" s="162" t="s">
        <v>175</v>
      </c>
      <c r="Z186" s="163"/>
      <c r="AA186" s="163"/>
      <c r="AB186" s="163"/>
      <c r="AC186" s="163"/>
      <c r="AD186" s="163"/>
      <c r="AE186" s="163"/>
      <c r="AF186" s="163"/>
      <c r="AG186" s="163" t="s">
        <v>428</v>
      </c>
      <c r="AH186" s="163"/>
      <c r="AI186" s="163"/>
      <c r="AJ186" s="163"/>
      <c r="AK186" s="163"/>
      <c r="AL186" s="163"/>
      <c r="AM186" s="163"/>
      <c r="AN186" s="163"/>
      <c r="AO186" s="163"/>
      <c r="AP186" s="163"/>
      <c r="AQ186" s="163"/>
      <c r="AR186" s="163"/>
      <c r="AS186" s="163"/>
      <c r="AT186" s="163"/>
      <c r="AU186" s="163"/>
      <c r="AV186" s="163"/>
      <c r="AW186" s="163"/>
      <c r="AX186" s="163"/>
      <c r="AY186" s="163"/>
      <c r="AZ186" s="163"/>
      <c r="BA186" s="163"/>
      <c r="BB186" s="163"/>
      <c r="BC186" s="163"/>
      <c r="BD186" s="163"/>
      <c r="BE186" s="163"/>
      <c r="BF186" s="163"/>
      <c r="BG186" s="163"/>
      <c r="BH186" s="163"/>
    </row>
    <row r="187" spans="1:60" outlineLevel="2" x14ac:dyDescent="0.2">
      <c r="A187" s="164"/>
      <c r="B187" s="165"/>
      <c r="C187" s="182" t="s">
        <v>430</v>
      </c>
      <c r="D187" s="183"/>
      <c r="E187" s="184"/>
      <c r="F187" s="162"/>
      <c r="G187" s="162"/>
      <c r="H187" s="162"/>
      <c r="I187" s="162"/>
      <c r="J187" s="162"/>
      <c r="K187" s="162"/>
      <c r="L187" s="162"/>
      <c r="M187" s="162"/>
      <c r="N187" s="166"/>
      <c r="O187" s="166"/>
      <c r="P187" s="166"/>
      <c r="Q187" s="166"/>
      <c r="R187" s="162"/>
      <c r="S187" s="162"/>
      <c r="T187" s="162"/>
      <c r="U187" s="162"/>
      <c r="V187" s="162"/>
      <c r="W187" s="162"/>
      <c r="X187" s="162"/>
      <c r="Y187" s="162"/>
      <c r="Z187" s="163"/>
      <c r="AA187" s="163"/>
      <c r="AB187" s="163"/>
      <c r="AC187" s="163"/>
      <c r="AD187" s="163"/>
      <c r="AE187" s="163"/>
      <c r="AF187" s="163"/>
      <c r="AG187" s="163" t="s">
        <v>222</v>
      </c>
      <c r="AH187" s="163">
        <v>0</v>
      </c>
      <c r="AI187" s="163"/>
      <c r="AJ187" s="163"/>
      <c r="AK187" s="163"/>
      <c r="AL187" s="163"/>
      <c r="AM187" s="163"/>
      <c r="AN187" s="163"/>
      <c r="AO187" s="163"/>
      <c r="AP187" s="163"/>
      <c r="AQ187" s="163"/>
      <c r="AR187" s="163"/>
      <c r="AS187" s="163"/>
      <c r="AT187" s="163"/>
      <c r="AU187" s="163"/>
      <c r="AV187" s="163"/>
      <c r="AW187" s="163"/>
      <c r="AX187" s="163"/>
      <c r="AY187" s="163"/>
      <c r="AZ187" s="163"/>
      <c r="BA187" s="163"/>
      <c r="BB187" s="163"/>
      <c r="BC187" s="163"/>
      <c r="BD187" s="163"/>
      <c r="BE187" s="163"/>
      <c r="BF187" s="163"/>
      <c r="BG187" s="163"/>
      <c r="BH187" s="163"/>
    </row>
    <row r="188" spans="1:60" outlineLevel="3" x14ac:dyDescent="0.2">
      <c r="A188" s="164"/>
      <c r="B188" s="165"/>
      <c r="C188" s="182" t="s">
        <v>431</v>
      </c>
      <c r="D188" s="183"/>
      <c r="E188" s="184"/>
      <c r="F188" s="162"/>
      <c r="G188" s="162"/>
      <c r="H188" s="162"/>
      <c r="I188" s="162"/>
      <c r="J188" s="162"/>
      <c r="K188" s="162"/>
      <c r="L188" s="162"/>
      <c r="M188" s="162"/>
      <c r="N188" s="166"/>
      <c r="O188" s="166"/>
      <c r="P188" s="166"/>
      <c r="Q188" s="166"/>
      <c r="R188" s="162"/>
      <c r="S188" s="162"/>
      <c r="T188" s="162"/>
      <c r="U188" s="162"/>
      <c r="V188" s="162"/>
      <c r="W188" s="162"/>
      <c r="X188" s="162"/>
      <c r="Y188" s="162"/>
      <c r="Z188" s="163"/>
      <c r="AA188" s="163"/>
      <c r="AB188" s="163"/>
      <c r="AC188" s="163"/>
      <c r="AD188" s="163"/>
      <c r="AE188" s="163"/>
      <c r="AF188" s="163"/>
      <c r="AG188" s="163" t="s">
        <v>222</v>
      </c>
      <c r="AH188" s="163">
        <v>0</v>
      </c>
      <c r="AI188" s="163"/>
      <c r="AJ188" s="163"/>
      <c r="AK188" s="163"/>
      <c r="AL188" s="163"/>
      <c r="AM188" s="163"/>
      <c r="AN188" s="163"/>
      <c r="AO188" s="163"/>
      <c r="AP188" s="163"/>
      <c r="AQ188" s="163"/>
      <c r="AR188" s="163"/>
      <c r="AS188" s="163"/>
      <c r="AT188" s="163"/>
      <c r="AU188" s="163"/>
      <c r="AV188" s="163"/>
      <c r="AW188" s="163"/>
      <c r="AX188" s="163"/>
      <c r="AY188" s="163"/>
      <c r="AZ188" s="163"/>
      <c r="BA188" s="163"/>
      <c r="BB188" s="163"/>
      <c r="BC188" s="163"/>
      <c r="BD188" s="163"/>
      <c r="BE188" s="163"/>
      <c r="BF188" s="163"/>
      <c r="BG188" s="163"/>
      <c r="BH188" s="163"/>
    </row>
    <row r="189" spans="1:60" outlineLevel="3" x14ac:dyDescent="0.2">
      <c r="A189" s="164"/>
      <c r="B189" s="165"/>
      <c r="C189" s="182" t="s">
        <v>435</v>
      </c>
      <c r="D189" s="183"/>
      <c r="E189" s="184">
        <v>58.656390000000002</v>
      </c>
      <c r="F189" s="162"/>
      <c r="G189" s="162"/>
      <c r="H189" s="162"/>
      <c r="I189" s="162"/>
      <c r="J189" s="162"/>
      <c r="K189" s="162"/>
      <c r="L189" s="162"/>
      <c r="M189" s="162"/>
      <c r="N189" s="166"/>
      <c r="O189" s="166"/>
      <c r="P189" s="166"/>
      <c r="Q189" s="166"/>
      <c r="R189" s="162"/>
      <c r="S189" s="162"/>
      <c r="T189" s="162"/>
      <c r="U189" s="162"/>
      <c r="V189" s="162"/>
      <c r="W189" s="162"/>
      <c r="X189" s="162"/>
      <c r="Y189" s="162"/>
      <c r="Z189" s="163"/>
      <c r="AA189" s="163"/>
      <c r="AB189" s="163"/>
      <c r="AC189" s="163"/>
      <c r="AD189" s="163"/>
      <c r="AE189" s="163"/>
      <c r="AF189" s="163"/>
      <c r="AG189" s="163" t="s">
        <v>222</v>
      </c>
      <c r="AH189" s="163">
        <v>0</v>
      </c>
      <c r="AI189" s="163"/>
      <c r="AJ189" s="163"/>
      <c r="AK189" s="163"/>
      <c r="AL189" s="163"/>
      <c r="AM189" s="163"/>
      <c r="AN189" s="163"/>
      <c r="AO189" s="163"/>
      <c r="AP189" s="163"/>
      <c r="AQ189" s="163"/>
      <c r="AR189" s="163"/>
      <c r="AS189" s="163"/>
      <c r="AT189" s="163"/>
      <c r="AU189" s="163"/>
      <c r="AV189" s="163"/>
      <c r="AW189" s="163"/>
      <c r="AX189" s="163"/>
      <c r="AY189" s="163"/>
      <c r="AZ189" s="163"/>
      <c r="BA189" s="163"/>
      <c r="BB189" s="163"/>
      <c r="BC189" s="163"/>
      <c r="BD189" s="163"/>
      <c r="BE189" s="163"/>
      <c r="BF189" s="163"/>
      <c r="BG189" s="163"/>
      <c r="BH189" s="163"/>
    </row>
    <row r="190" spans="1:60" outlineLevel="1" x14ac:dyDescent="0.2">
      <c r="A190" s="155">
        <v>44</v>
      </c>
      <c r="B190" s="156" t="s">
        <v>436</v>
      </c>
      <c r="C190" s="157" t="s">
        <v>437</v>
      </c>
      <c r="D190" s="158" t="s">
        <v>282</v>
      </c>
      <c r="E190" s="159">
        <v>0.49513000000000001</v>
      </c>
      <c r="F190" s="11"/>
      <c r="G190" s="160">
        <f>ROUND(E190*F190,2)</f>
        <v>0</v>
      </c>
      <c r="H190" s="11">
        <v>0</v>
      </c>
      <c r="I190" s="160">
        <f>ROUND(E190*H190,2)</f>
        <v>0</v>
      </c>
      <c r="J190" s="11">
        <v>400</v>
      </c>
      <c r="K190" s="160">
        <f>ROUND(E190*J190,2)</f>
        <v>198.05</v>
      </c>
      <c r="L190" s="160">
        <v>21</v>
      </c>
      <c r="M190" s="160">
        <f>G190*(1+L190/100)</f>
        <v>0</v>
      </c>
      <c r="N190" s="159">
        <v>0</v>
      </c>
      <c r="O190" s="159">
        <f>ROUND(E190*N190,2)</f>
        <v>0</v>
      </c>
      <c r="P190" s="159">
        <v>0</v>
      </c>
      <c r="Q190" s="159">
        <f>ROUND(E190*P190,2)</f>
        <v>0</v>
      </c>
      <c r="R190" s="160" t="s">
        <v>357</v>
      </c>
      <c r="S190" s="160" t="s">
        <v>438</v>
      </c>
      <c r="T190" s="161" t="s">
        <v>174</v>
      </c>
      <c r="U190" s="162">
        <v>0</v>
      </c>
      <c r="V190" s="162">
        <f>ROUND(E190*U190,2)</f>
        <v>0</v>
      </c>
      <c r="W190" s="162"/>
      <c r="X190" s="162" t="s">
        <v>218</v>
      </c>
      <c r="Y190" s="162" t="s">
        <v>175</v>
      </c>
      <c r="Z190" s="163"/>
      <c r="AA190" s="163"/>
      <c r="AB190" s="163"/>
      <c r="AC190" s="163"/>
      <c r="AD190" s="163"/>
      <c r="AE190" s="163"/>
      <c r="AF190" s="163"/>
      <c r="AG190" s="163" t="s">
        <v>219</v>
      </c>
      <c r="AH190" s="163"/>
      <c r="AI190" s="163"/>
      <c r="AJ190" s="163"/>
      <c r="AK190" s="163"/>
      <c r="AL190" s="163"/>
      <c r="AM190" s="163"/>
      <c r="AN190" s="163"/>
      <c r="AO190" s="163"/>
      <c r="AP190" s="163"/>
      <c r="AQ190" s="163"/>
      <c r="AR190" s="163"/>
      <c r="AS190" s="163"/>
      <c r="AT190" s="163"/>
      <c r="AU190" s="163"/>
      <c r="AV190" s="163"/>
      <c r="AW190" s="163"/>
      <c r="AX190" s="163"/>
      <c r="AY190" s="163"/>
      <c r="AZ190" s="163"/>
      <c r="BA190" s="163"/>
      <c r="BB190" s="163"/>
      <c r="BC190" s="163"/>
      <c r="BD190" s="163"/>
      <c r="BE190" s="163"/>
      <c r="BF190" s="163"/>
      <c r="BG190" s="163"/>
      <c r="BH190" s="163"/>
    </row>
    <row r="191" spans="1:60" outlineLevel="2" x14ac:dyDescent="0.2">
      <c r="A191" s="164"/>
      <c r="B191" s="165"/>
      <c r="C191" s="182" t="s">
        <v>439</v>
      </c>
      <c r="D191" s="183"/>
      <c r="E191" s="184">
        <v>0.11139</v>
      </c>
      <c r="F191" s="162"/>
      <c r="G191" s="162"/>
      <c r="H191" s="162"/>
      <c r="I191" s="162"/>
      <c r="J191" s="162"/>
      <c r="K191" s="162"/>
      <c r="L191" s="162"/>
      <c r="M191" s="162"/>
      <c r="N191" s="166"/>
      <c r="O191" s="166"/>
      <c r="P191" s="166"/>
      <c r="Q191" s="166"/>
      <c r="R191" s="162"/>
      <c r="S191" s="162"/>
      <c r="T191" s="162"/>
      <c r="U191" s="162"/>
      <c r="V191" s="162"/>
      <c r="W191" s="162"/>
      <c r="X191" s="162"/>
      <c r="Y191" s="162"/>
      <c r="Z191" s="163"/>
      <c r="AA191" s="163"/>
      <c r="AB191" s="163"/>
      <c r="AC191" s="163"/>
      <c r="AD191" s="163"/>
      <c r="AE191" s="163"/>
      <c r="AF191" s="163"/>
      <c r="AG191" s="163" t="s">
        <v>222</v>
      </c>
      <c r="AH191" s="163">
        <v>0</v>
      </c>
      <c r="AI191" s="163"/>
      <c r="AJ191" s="163"/>
      <c r="AK191" s="163"/>
      <c r="AL191" s="163"/>
      <c r="AM191" s="163"/>
      <c r="AN191" s="163"/>
      <c r="AO191" s="163"/>
      <c r="AP191" s="163"/>
      <c r="AQ191" s="163"/>
      <c r="AR191" s="163"/>
      <c r="AS191" s="163"/>
      <c r="AT191" s="163"/>
      <c r="AU191" s="163"/>
      <c r="AV191" s="163"/>
      <c r="AW191" s="163"/>
      <c r="AX191" s="163"/>
      <c r="AY191" s="163"/>
      <c r="AZ191" s="163"/>
      <c r="BA191" s="163"/>
      <c r="BB191" s="163"/>
      <c r="BC191" s="163"/>
      <c r="BD191" s="163"/>
      <c r="BE191" s="163"/>
      <c r="BF191" s="163"/>
      <c r="BG191" s="163"/>
      <c r="BH191" s="163"/>
    </row>
    <row r="192" spans="1:60" outlineLevel="3" x14ac:dyDescent="0.2">
      <c r="A192" s="164"/>
      <c r="B192" s="165"/>
      <c r="C192" s="182" t="s">
        <v>440</v>
      </c>
      <c r="D192" s="183"/>
      <c r="E192" s="184">
        <v>0.11334</v>
      </c>
      <c r="F192" s="162"/>
      <c r="G192" s="162"/>
      <c r="H192" s="162"/>
      <c r="I192" s="162"/>
      <c r="J192" s="162"/>
      <c r="K192" s="162"/>
      <c r="L192" s="162"/>
      <c r="M192" s="162"/>
      <c r="N192" s="166"/>
      <c r="O192" s="166"/>
      <c r="P192" s="166"/>
      <c r="Q192" s="166"/>
      <c r="R192" s="162"/>
      <c r="S192" s="162"/>
      <c r="T192" s="162"/>
      <c r="U192" s="162"/>
      <c r="V192" s="162"/>
      <c r="W192" s="162"/>
      <c r="X192" s="162"/>
      <c r="Y192" s="162"/>
      <c r="Z192" s="163"/>
      <c r="AA192" s="163"/>
      <c r="AB192" s="163"/>
      <c r="AC192" s="163"/>
      <c r="AD192" s="163"/>
      <c r="AE192" s="163"/>
      <c r="AF192" s="163"/>
      <c r="AG192" s="163" t="s">
        <v>222</v>
      </c>
      <c r="AH192" s="163">
        <v>0</v>
      </c>
      <c r="AI192" s="163"/>
      <c r="AJ192" s="163"/>
      <c r="AK192" s="163"/>
      <c r="AL192" s="163"/>
      <c r="AM192" s="163"/>
      <c r="AN192" s="163"/>
      <c r="AO192" s="163"/>
      <c r="AP192" s="163"/>
      <c r="AQ192" s="163"/>
      <c r="AR192" s="163"/>
      <c r="AS192" s="163"/>
      <c r="AT192" s="163"/>
      <c r="AU192" s="163"/>
      <c r="AV192" s="163"/>
      <c r="AW192" s="163"/>
      <c r="AX192" s="163"/>
      <c r="AY192" s="163"/>
      <c r="AZ192" s="163"/>
      <c r="BA192" s="163"/>
      <c r="BB192" s="163"/>
      <c r="BC192" s="163"/>
      <c r="BD192" s="163"/>
      <c r="BE192" s="163"/>
      <c r="BF192" s="163"/>
      <c r="BG192" s="163"/>
      <c r="BH192" s="163"/>
    </row>
    <row r="193" spans="1:60" outlineLevel="3" x14ac:dyDescent="0.2">
      <c r="A193" s="164"/>
      <c r="B193" s="165"/>
      <c r="C193" s="182" t="s">
        <v>441</v>
      </c>
      <c r="D193" s="183"/>
      <c r="E193" s="184">
        <v>3.78E-2</v>
      </c>
      <c r="F193" s="162"/>
      <c r="G193" s="162"/>
      <c r="H193" s="162"/>
      <c r="I193" s="162"/>
      <c r="J193" s="162"/>
      <c r="K193" s="162"/>
      <c r="L193" s="162"/>
      <c r="M193" s="162"/>
      <c r="N193" s="166"/>
      <c r="O193" s="166"/>
      <c r="P193" s="166"/>
      <c r="Q193" s="166"/>
      <c r="R193" s="162"/>
      <c r="S193" s="162"/>
      <c r="T193" s="162"/>
      <c r="U193" s="162"/>
      <c r="V193" s="162"/>
      <c r="W193" s="162"/>
      <c r="X193" s="162"/>
      <c r="Y193" s="162"/>
      <c r="Z193" s="163"/>
      <c r="AA193" s="163"/>
      <c r="AB193" s="163"/>
      <c r="AC193" s="163"/>
      <c r="AD193" s="163"/>
      <c r="AE193" s="163"/>
      <c r="AF193" s="163"/>
      <c r="AG193" s="163" t="s">
        <v>222</v>
      </c>
      <c r="AH193" s="163">
        <v>0</v>
      </c>
      <c r="AI193" s="163"/>
      <c r="AJ193" s="163"/>
      <c r="AK193" s="163"/>
      <c r="AL193" s="163"/>
      <c r="AM193" s="163"/>
      <c r="AN193" s="163"/>
      <c r="AO193" s="163"/>
      <c r="AP193" s="163"/>
      <c r="AQ193" s="163"/>
      <c r="AR193" s="163"/>
      <c r="AS193" s="163"/>
      <c r="AT193" s="163"/>
      <c r="AU193" s="163"/>
      <c r="AV193" s="163"/>
      <c r="AW193" s="163"/>
      <c r="AX193" s="163"/>
      <c r="AY193" s="163"/>
      <c r="AZ193" s="163"/>
      <c r="BA193" s="163"/>
      <c r="BB193" s="163"/>
      <c r="BC193" s="163"/>
      <c r="BD193" s="163"/>
      <c r="BE193" s="163"/>
      <c r="BF193" s="163"/>
      <c r="BG193" s="163"/>
      <c r="BH193" s="163"/>
    </row>
    <row r="194" spans="1:60" outlineLevel="3" x14ac:dyDescent="0.2">
      <c r="A194" s="164"/>
      <c r="B194" s="165"/>
      <c r="C194" s="182" t="s">
        <v>442</v>
      </c>
      <c r="D194" s="183"/>
      <c r="E194" s="184">
        <v>0.06</v>
      </c>
      <c r="F194" s="162"/>
      <c r="G194" s="162"/>
      <c r="H194" s="162"/>
      <c r="I194" s="162"/>
      <c r="J194" s="162"/>
      <c r="K194" s="162"/>
      <c r="L194" s="162"/>
      <c r="M194" s="162"/>
      <c r="N194" s="166"/>
      <c r="O194" s="166"/>
      <c r="P194" s="166"/>
      <c r="Q194" s="166"/>
      <c r="R194" s="162"/>
      <c r="S194" s="162"/>
      <c r="T194" s="162"/>
      <c r="U194" s="162"/>
      <c r="V194" s="162"/>
      <c r="W194" s="162"/>
      <c r="X194" s="162"/>
      <c r="Y194" s="162"/>
      <c r="Z194" s="163"/>
      <c r="AA194" s="163"/>
      <c r="AB194" s="163"/>
      <c r="AC194" s="163"/>
      <c r="AD194" s="163"/>
      <c r="AE194" s="163"/>
      <c r="AF194" s="163"/>
      <c r="AG194" s="163" t="s">
        <v>222</v>
      </c>
      <c r="AH194" s="163">
        <v>0</v>
      </c>
      <c r="AI194" s="163"/>
      <c r="AJ194" s="163"/>
      <c r="AK194" s="163"/>
      <c r="AL194" s="163"/>
      <c r="AM194" s="163"/>
      <c r="AN194" s="163"/>
      <c r="AO194" s="163"/>
      <c r="AP194" s="163"/>
      <c r="AQ194" s="163"/>
      <c r="AR194" s="163"/>
      <c r="AS194" s="163"/>
      <c r="AT194" s="163"/>
      <c r="AU194" s="163"/>
      <c r="AV194" s="163"/>
      <c r="AW194" s="163"/>
      <c r="AX194" s="163"/>
      <c r="AY194" s="163"/>
      <c r="AZ194" s="163"/>
      <c r="BA194" s="163"/>
      <c r="BB194" s="163"/>
      <c r="BC194" s="163"/>
      <c r="BD194" s="163"/>
      <c r="BE194" s="163"/>
      <c r="BF194" s="163"/>
      <c r="BG194" s="163"/>
      <c r="BH194" s="163"/>
    </row>
    <row r="195" spans="1:60" outlineLevel="3" x14ac:dyDescent="0.2">
      <c r="A195" s="164"/>
      <c r="B195" s="165"/>
      <c r="C195" s="182" t="s">
        <v>423</v>
      </c>
      <c r="D195" s="183"/>
      <c r="E195" s="184">
        <v>3.7600000000000001E-2</v>
      </c>
      <c r="F195" s="162"/>
      <c r="G195" s="162"/>
      <c r="H195" s="162"/>
      <c r="I195" s="162"/>
      <c r="J195" s="162"/>
      <c r="K195" s="162"/>
      <c r="L195" s="162"/>
      <c r="M195" s="162"/>
      <c r="N195" s="166"/>
      <c r="O195" s="166"/>
      <c r="P195" s="166"/>
      <c r="Q195" s="166"/>
      <c r="R195" s="162"/>
      <c r="S195" s="162"/>
      <c r="T195" s="162"/>
      <c r="U195" s="162"/>
      <c r="V195" s="162"/>
      <c r="W195" s="162"/>
      <c r="X195" s="162"/>
      <c r="Y195" s="162"/>
      <c r="Z195" s="163"/>
      <c r="AA195" s="163"/>
      <c r="AB195" s="163"/>
      <c r="AC195" s="163"/>
      <c r="AD195" s="163"/>
      <c r="AE195" s="163"/>
      <c r="AF195" s="163"/>
      <c r="AG195" s="163" t="s">
        <v>222</v>
      </c>
      <c r="AH195" s="163">
        <v>0</v>
      </c>
      <c r="AI195" s="163"/>
      <c r="AJ195" s="163"/>
      <c r="AK195" s="163"/>
      <c r="AL195" s="163"/>
      <c r="AM195" s="163"/>
      <c r="AN195" s="163"/>
      <c r="AO195" s="163"/>
      <c r="AP195" s="163"/>
      <c r="AQ195" s="163"/>
      <c r="AR195" s="163"/>
      <c r="AS195" s="163"/>
      <c r="AT195" s="163"/>
      <c r="AU195" s="163"/>
      <c r="AV195" s="163"/>
      <c r="AW195" s="163"/>
      <c r="AX195" s="163"/>
      <c r="AY195" s="163"/>
      <c r="AZ195" s="163"/>
      <c r="BA195" s="163"/>
      <c r="BB195" s="163"/>
      <c r="BC195" s="163"/>
      <c r="BD195" s="163"/>
      <c r="BE195" s="163"/>
      <c r="BF195" s="163"/>
      <c r="BG195" s="163"/>
      <c r="BH195" s="163"/>
    </row>
    <row r="196" spans="1:60" outlineLevel="3" x14ac:dyDescent="0.2">
      <c r="A196" s="164"/>
      <c r="B196" s="165"/>
      <c r="C196" s="182" t="s">
        <v>443</v>
      </c>
      <c r="D196" s="183"/>
      <c r="E196" s="184">
        <v>4.4999999999999998E-2</v>
      </c>
      <c r="F196" s="162"/>
      <c r="G196" s="162"/>
      <c r="H196" s="162"/>
      <c r="I196" s="162"/>
      <c r="J196" s="162"/>
      <c r="K196" s="162"/>
      <c r="L196" s="162"/>
      <c r="M196" s="162"/>
      <c r="N196" s="166"/>
      <c r="O196" s="166"/>
      <c r="P196" s="166"/>
      <c r="Q196" s="166"/>
      <c r="R196" s="162"/>
      <c r="S196" s="162"/>
      <c r="T196" s="162"/>
      <c r="U196" s="162"/>
      <c r="V196" s="162"/>
      <c r="W196" s="162"/>
      <c r="X196" s="162"/>
      <c r="Y196" s="162"/>
      <c r="Z196" s="163"/>
      <c r="AA196" s="163"/>
      <c r="AB196" s="163"/>
      <c r="AC196" s="163"/>
      <c r="AD196" s="163"/>
      <c r="AE196" s="163"/>
      <c r="AF196" s="163"/>
      <c r="AG196" s="163" t="s">
        <v>222</v>
      </c>
      <c r="AH196" s="163">
        <v>0</v>
      </c>
      <c r="AI196" s="163"/>
      <c r="AJ196" s="163"/>
      <c r="AK196" s="163"/>
      <c r="AL196" s="163"/>
      <c r="AM196" s="163"/>
      <c r="AN196" s="163"/>
      <c r="AO196" s="163"/>
      <c r="AP196" s="163"/>
      <c r="AQ196" s="163"/>
      <c r="AR196" s="163"/>
      <c r="AS196" s="163"/>
      <c r="AT196" s="163"/>
      <c r="AU196" s="163"/>
      <c r="AV196" s="163"/>
      <c r="AW196" s="163"/>
      <c r="AX196" s="163"/>
      <c r="AY196" s="163"/>
      <c r="AZ196" s="163"/>
      <c r="BA196" s="163"/>
      <c r="BB196" s="163"/>
      <c r="BC196" s="163"/>
      <c r="BD196" s="163"/>
      <c r="BE196" s="163"/>
      <c r="BF196" s="163"/>
      <c r="BG196" s="163"/>
      <c r="BH196" s="163"/>
    </row>
    <row r="197" spans="1:60" outlineLevel="3" x14ac:dyDescent="0.2">
      <c r="A197" s="164"/>
      <c r="B197" s="165"/>
      <c r="C197" s="182" t="s">
        <v>444</v>
      </c>
      <c r="D197" s="183"/>
      <c r="E197" s="184">
        <v>0.09</v>
      </c>
      <c r="F197" s="162"/>
      <c r="G197" s="162"/>
      <c r="H197" s="162"/>
      <c r="I197" s="162"/>
      <c r="J197" s="162"/>
      <c r="K197" s="162"/>
      <c r="L197" s="162"/>
      <c r="M197" s="162"/>
      <c r="N197" s="166"/>
      <c r="O197" s="166"/>
      <c r="P197" s="166"/>
      <c r="Q197" s="166"/>
      <c r="R197" s="162"/>
      <c r="S197" s="162"/>
      <c r="T197" s="162"/>
      <c r="U197" s="162"/>
      <c r="V197" s="162"/>
      <c r="W197" s="162"/>
      <c r="X197" s="162"/>
      <c r="Y197" s="162"/>
      <c r="Z197" s="163"/>
      <c r="AA197" s="163"/>
      <c r="AB197" s="163"/>
      <c r="AC197" s="163"/>
      <c r="AD197" s="163"/>
      <c r="AE197" s="163"/>
      <c r="AF197" s="163"/>
      <c r="AG197" s="163" t="s">
        <v>222</v>
      </c>
      <c r="AH197" s="163">
        <v>0</v>
      </c>
      <c r="AI197" s="163"/>
      <c r="AJ197" s="163"/>
      <c r="AK197" s="163"/>
      <c r="AL197" s="163"/>
      <c r="AM197" s="163"/>
      <c r="AN197" s="163"/>
      <c r="AO197" s="163"/>
      <c r="AP197" s="163"/>
      <c r="AQ197" s="163"/>
      <c r="AR197" s="163"/>
      <c r="AS197" s="163"/>
      <c r="AT197" s="163"/>
      <c r="AU197" s="163"/>
      <c r="AV197" s="163"/>
      <c r="AW197" s="163"/>
      <c r="AX197" s="163"/>
      <c r="AY197" s="163"/>
      <c r="AZ197" s="163"/>
      <c r="BA197" s="163"/>
      <c r="BB197" s="163"/>
      <c r="BC197" s="163"/>
      <c r="BD197" s="163"/>
      <c r="BE197" s="163"/>
      <c r="BF197" s="163"/>
      <c r="BG197" s="163"/>
      <c r="BH197" s="163"/>
    </row>
    <row r="198" spans="1:60" ht="22.5" outlineLevel="1" x14ac:dyDescent="0.2">
      <c r="A198" s="155">
        <v>45</v>
      </c>
      <c r="B198" s="156" t="s">
        <v>445</v>
      </c>
      <c r="C198" s="157" t="s">
        <v>446</v>
      </c>
      <c r="D198" s="158" t="s">
        <v>282</v>
      </c>
      <c r="E198" s="159">
        <v>3.8493900000000001</v>
      </c>
      <c r="F198" s="11"/>
      <c r="G198" s="160">
        <f>ROUND(E198*F198,2)</f>
        <v>0</v>
      </c>
      <c r="H198" s="11">
        <v>0</v>
      </c>
      <c r="I198" s="160">
        <f>ROUND(E198*H198,2)</f>
        <v>0</v>
      </c>
      <c r="J198" s="11">
        <v>440</v>
      </c>
      <c r="K198" s="160">
        <f>ROUND(E198*J198,2)</f>
        <v>1693.73</v>
      </c>
      <c r="L198" s="160">
        <v>21</v>
      </c>
      <c r="M198" s="160">
        <f>G198*(1+L198/100)</f>
        <v>0</v>
      </c>
      <c r="N198" s="159">
        <v>0</v>
      </c>
      <c r="O198" s="159">
        <f>ROUND(E198*N198,2)</f>
        <v>0</v>
      </c>
      <c r="P198" s="159">
        <v>0</v>
      </c>
      <c r="Q198" s="159">
        <f>ROUND(E198*P198,2)</f>
        <v>0</v>
      </c>
      <c r="R198" s="160" t="s">
        <v>357</v>
      </c>
      <c r="S198" s="160" t="s">
        <v>217</v>
      </c>
      <c r="T198" s="161" t="s">
        <v>217</v>
      </c>
      <c r="U198" s="162">
        <v>0</v>
      </c>
      <c r="V198" s="162">
        <f>ROUND(E198*U198,2)</f>
        <v>0</v>
      </c>
      <c r="W198" s="162"/>
      <c r="X198" s="162" t="s">
        <v>218</v>
      </c>
      <c r="Y198" s="162" t="s">
        <v>175</v>
      </c>
      <c r="Z198" s="163"/>
      <c r="AA198" s="163"/>
      <c r="AB198" s="163"/>
      <c r="AC198" s="163"/>
      <c r="AD198" s="163"/>
      <c r="AE198" s="163"/>
      <c r="AF198" s="163"/>
      <c r="AG198" s="163" t="s">
        <v>219</v>
      </c>
      <c r="AH198" s="163"/>
      <c r="AI198" s="163"/>
      <c r="AJ198" s="163"/>
      <c r="AK198" s="163"/>
      <c r="AL198" s="163"/>
      <c r="AM198" s="163"/>
      <c r="AN198" s="163"/>
      <c r="AO198" s="163"/>
      <c r="AP198" s="163"/>
      <c r="AQ198" s="163"/>
      <c r="AR198" s="163"/>
      <c r="AS198" s="163"/>
      <c r="AT198" s="163"/>
      <c r="AU198" s="163"/>
      <c r="AV198" s="163"/>
      <c r="AW198" s="163"/>
      <c r="AX198" s="163"/>
      <c r="AY198" s="163"/>
      <c r="AZ198" s="163"/>
      <c r="BA198" s="163"/>
      <c r="BB198" s="163"/>
      <c r="BC198" s="163"/>
      <c r="BD198" s="163"/>
      <c r="BE198" s="163"/>
      <c r="BF198" s="163"/>
      <c r="BG198" s="163"/>
      <c r="BH198" s="163"/>
    </row>
    <row r="199" spans="1:60" outlineLevel="2" x14ac:dyDescent="0.2">
      <c r="A199" s="164"/>
      <c r="B199" s="165"/>
      <c r="C199" s="258" t="s">
        <v>447</v>
      </c>
      <c r="D199" s="259"/>
      <c r="E199" s="259"/>
      <c r="F199" s="259"/>
      <c r="G199" s="259"/>
      <c r="H199" s="162"/>
      <c r="I199" s="162"/>
      <c r="J199" s="162"/>
      <c r="K199" s="162"/>
      <c r="L199" s="162"/>
      <c r="M199" s="162"/>
      <c r="N199" s="166"/>
      <c r="O199" s="166"/>
      <c r="P199" s="166"/>
      <c r="Q199" s="166"/>
      <c r="R199" s="162"/>
      <c r="S199" s="162"/>
      <c r="T199" s="162"/>
      <c r="U199" s="162"/>
      <c r="V199" s="162"/>
      <c r="W199" s="162"/>
      <c r="X199" s="162"/>
      <c r="Y199" s="162"/>
      <c r="Z199" s="163"/>
      <c r="AA199" s="163"/>
      <c r="AB199" s="163"/>
      <c r="AC199" s="163"/>
      <c r="AD199" s="163"/>
      <c r="AE199" s="163"/>
      <c r="AF199" s="163"/>
      <c r="AG199" s="163" t="s">
        <v>178</v>
      </c>
      <c r="AH199" s="163"/>
      <c r="AI199" s="163"/>
      <c r="AJ199" s="163"/>
      <c r="AK199" s="163"/>
      <c r="AL199" s="163"/>
      <c r="AM199" s="163"/>
      <c r="AN199" s="163"/>
      <c r="AO199" s="163"/>
      <c r="AP199" s="163"/>
      <c r="AQ199" s="163"/>
      <c r="AR199" s="163"/>
      <c r="AS199" s="163"/>
      <c r="AT199" s="163"/>
      <c r="AU199" s="163"/>
      <c r="AV199" s="163"/>
      <c r="AW199" s="163"/>
      <c r="AX199" s="163"/>
      <c r="AY199" s="163"/>
      <c r="AZ199" s="163"/>
      <c r="BA199" s="163"/>
      <c r="BB199" s="163"/>
      <c r="BC199" s="163"/>
      <c r="BD199" s="163"/>
      <c r="BE199" s="163"/>
      <c r="BF199" s="163"/>
      <c r="BG199" s="163"/>
      <c r="BH199" s="163"/>
    </row>
    <row r="200" spans="1:60" outlineLevel="2" x14ac:dyDescent="0.2">
      <c r="A200" s="164"/>
      <c r="B200" s="165"/>
      <c r="C200" s="182" t="s">
        <v>448</v>
      </c>
      <c r="D200" s="183"/>
      <c r="E200" s="184">
        <v>2.31088</v>
      </c>
      <c r="F200" s="162"/>
      <c r="G200" s="162"/>
      <c r="H200" s="162"/>
      <c r="I200" s="162"/>
      <c r="J200" s="162"/>
      <c r="K200" s="162"/>
      <c r="L200" s="162"/>
      <c r="M200" s="162"/>
      <c r="N200" s="166"/>
      <c r="O200" s="166"/>
      <c r="P200" s="166"/>
      <c r="Q200" s="166"/>
      <c r="R200" s="162"/>
      <c r="S200" s="162"/>
      <c r="T200" s="162"/>
      <c r="U200" s="162"/>
      <c r="V200" s="162"/>
      <c r="W200" s="162"/>
      <c r="X200" s="162"/>
      <c r="Y200" s="162"/>
      <c r="Z200" s="163"/>
      <c r="AA200" s="163"/>
      <c r="AB200" s="163"/>
      <c r="AC200" s="163"/>
      <c r="AD200" s="163"/>
      <c r="AE200" s="163"/>
      <c r="AF200" s="163"/>
      <c r="AG200" s="163" t="s">
        <v>222</v>
      </c>
      <c r="AH200" s="163">
        <v>0</v>
      </c>
      <c r="AI200" s="163"/>
      <c r="AJ200" s="163"/>
      <c r="AK200" s="163"/>
      <c r="AL200" s="163"/>
      <c r="AM200" s="163"/>
      <c r="AN200" s="163"/>
      <c r="AO200" s="163"/>
      <c r="AP200" s="163"/>
      <c r="AQ200" s="163"/>
      <c r="AR200" s="163"/>
      <c r="AS200" s="163"/>
      <c r="AT200" s="163"/>
      <c r="AU200" s="163"/>
      <c r="AV200" s="163"/>
      <c r="AW200" s="163"/>
      <c r="AX200" s="163"/>
      <c r="AY200" s="163"/>
      <c r="AZ200" s="163"/>
      <c r="BA200" s="163"/>
      <c r="BB200" s="163"/>
      <c r="BC200" s="163"/>
      <c r="BD200" s="163"/>
      <c r="BE200" s="163"/>
      <c r="BF200" s="163"/>
      <c r="BG200" s="163"/>
      <c r="BH200" s="163"/>
    </row>
    <row r="201" spans="1:60" outlineLevel="3" x14ac:dyDescent="0.2">
      <c r="A201" s="164"/>
      <c r="B201" s="165"/>
      <c r="C201" s="182" t="s">
        <v>449</v>
      </c>
      <c r="D201" s="183"/>
      <c r="E201" s="184">
        <v>1.53851</v>
      </c>
      <c r="F201" s="162"/>
      <c r="G201" s="162"/>
      <c r="H201" s="162"/>
      <c r="I201" s="162"/>
      <c r="J201" s="162"/>
      <c r="K201" s="162"/>
      <c r="L201" s="162"/>
      <c r="M201" s="162"/>
      <c r="N201" s="166"/>
      <c r="O201" s="166"/>
      <c r="P201" s="166"/>
      <c r="Q201" s="166"/>
      <c r="R201" s="162"/>
      <c r="S201" s="162"/>
      <c r="T201" s="162"/>
      <c r="U201" s="162"/>
      <c r="V201" s="162"/>
      <c r="W201" s="162"/>
      <c r="X201" s="162"/>
      <c r="Y201" s="162"/>
      <c r="Z201" s="163"/>
      <c r="AA201" s="163"/>
      <c r="AB201" s="163"/>
      <c r="AC201" s="163"/>
      <c r="AD201" s="163"/>
      <c r="AE201" s="163"/>
      <c r="AF201" s="163"/>
      <c r="AG201" s="163" t="s">
        <v>222</v>
      </c>
      <c r="AH201" s="163">
        <v>0</v>
      </c>
      <c r="AI201" s="163"/>
      <c r="AJ201" s="163"/>
      <c r="AK201" s="163"/>
      <c r="AL201" s="163"/>
      <c r="AM201" s="163"/>
      <c r="AN201" s="163"/>
      <c r="AO201" s="163"/>
      <c r="AP201" s="163"/>
      <c r="AQ201" s="163"/>
      <c r="AR201" s="163"/>
      <c r="AS201" s="163"/>
      <c r="AT201" s="163"/>
      <c r="AU201" s="163"/>
      <c r="AV201" s="163"/>
      <c r="AW201" s="163"/>
      <c r="AX201" s="163"/>
      <c r="AY201" s="163"/>
      <c r="AZ201" s="163"/>
      <c r="BA201" s="163"/>
      <c r="BB201" s="163"/>
      <c r="BC201" s="163"/>
      <c r="BD201" s="163"/>
      <c r="BE201" s="163"/>
      <c r="BF201" s="163"/>
      <c r="BG201" s="163"/>
      <c r="BH201" s="163"/>
    </row>
    <row r="202" spans="1:60" outlineLevel="1" x14ac:dyDescent="0.2">
      <c r="A202" s="155">
        <v>46</v>
      </c>
      <c r="B202" s="156" t="s">
        <v>450</v>
      </c>
      <c r="C202" s="157" t="s">
        <v>451</v>
      </c>
      <c r="D202" s="158" t="s">
        <v>282</v>
      </c>
      <c r="E202" s="159">
        <v>0.16750999999999999</v>
      </c>
      <c r="F202" s="11"/>
      <c r="G202" s="160">
        <f>ROUND(E202*F202,2)</f>
        <v>0</v>
      </c>
      <c r="H202" s="11">
        <v>0</v>
      </c>
      <c r="I202" s="160">
        <f>ROUND(E202*H202,2)</f>
        <v>0</v>
      </c>
      <c r="J202" s="11">
        <v>400</v>
      </c>
      <c r="K202" s="160">
        <f>ROUND(E202*J202,2)</f>
        <v>67</v>
      </c>
      <c r="L202" s="160">
        <v>21</v>
      </c>
      <c r="M202" s="160">
        <f>G202*(1+L202/100)</f>
        <v>0</v>
      </c>
      <c r="N202" s="159">
        <v>0</v>
      </c>
      <c r="O202" s="159">
        <f>ROUND(E202*N202,2)</f>
        <v>0</v>
      </c>
      <c r="P202" s="159">
        <v>0</v>
      </c>
      <c r="Q202" s="159">
        <f>ROUND(E202*P202,2)</f>
        <v>0</v>
      </c>
      <c r="R202" s="160" t="s">
        <v>357</v>
      </c>
      <c r="S202" s="160" t="s">
        <v>217</v>
      </c>
      <c r="T202" s="161" t="s">
        <v>217</v>
      </c>
      <c r="U202" s="162">
        <v>0</v>
      </c>
      <c r="V202" s="162">
        <f>ROUND(E202*U202,2)</f>
        <v>0</v>
      </c>
      <c r="W202" s="162"/>
      <c r="X202" s="162" t="s">
        <v>218</v>
      </c>
      <c r="Y202" s="162" t="s">
        <v>175</v>
      </c>
      <c r="Z202" s="163"/>
      <c r="AA202" s="163"/>
      <c r="AB202" s="163"/>
      <c r="AC202" s="163"/>
      <c r="AD202" s="163"/>
      <c r="AE202" s="163"/>
      <c r="AF202" s="163"/>
      <c r="AG202" s="163" t="s">
        <v>219</v>
      </c>
      <c r="AH202" s="163"/>
      <c r="AI202" s="163"/>
      <c r="AJ202" s="163"/>
      <c r="AK202" s="163"/>
      <c r="AL202" s="163"/>
      <c r="AM202" s="163"/>
      <c r="AN202" s="163"/>
      <c r="AO202" s="163"/>
      <c r="AP202" s="163"/>
      <c r="AQ202" s="163"/>
      <c r="AR202" s="163"/>
      <c r="AS202" s="163"/>
      <c r="AT202" s="163"/>
      <c r="AU202" s="163"/>
      <c r="AV202" s="163"/>
      <c r="AW202" s="163"/>
      <c r="AX202" s="163"/>
      <c r="AY202" s="163"/>
      <c r="AZ202" s="163"/>
      <c r="BA202" s="163"/>
      <c r="BB202" s="163"/>
      <c r="BC202" s="163"/>
      <c r="BD202" s="163"/>
      <c r="BE202" s="163"/>
      <c r="BF202" s="163"/>
      <c r="BG202" s="163"/>
      <c r="BH202" s="163"/>
    </row>
    <row r="203" spans="1:60" outlineLevel="2" x14ac:dyDescent="0.2">
      <c r="A203" s="164"/>
      <c r="B203" s="165"/>
      <c r="C203" s="182" t="s">
        <v>424</v>
      </c>
      <c r="D203" s="183"/>
      <c r="E203" s="184">
        <v>0.16750999999999999</v>
      </c>
      <c r="F203" s="162"/>
      <c r="G203" s="162"/>
      <c r="H203" s="162"/>
      <c r="I203" s="162"/>
      <c r="J203" s="162"/>
      <c r="K203" s="162"/>
      <c r="L203" s="162"/>
      <c r="M203" s="162"/>
      <c r="N203" s="166"/>
      <c r="O203" s="166"/>
      <c r="P203" s="166"/>
      <c r="Q203" s="166"/>
      <c r="R203" s="162"/>
      <c r="S203" s="162"/>
      <c r="T203" s="162"/>
      <c r="U203" s="162"/>
      <c r="V203" s="162"/>
      <c r="W203" s="162"/>
      <c r="X203" s="162"/>
      <c r="Y203" s="162"/>
      <c r="Z203" s="163"/>
      <c r="AA203" s="163"/>
      <c r="AB203" s="163"/>
      <c r="AC203" s="163"/>
      <c r="AD203" s="163"/>
      <c r="AE203" s="163"/>
      <c r="AF203" s="163"/>
      <c r="AG203" s="163" t="s">
        <v>222</v>
      </c>
      <c r="AH203" s="163">
        <v>0</v>
      </c>
      <c r="AI203" s="163"/>
      <c r="AJ203" s="163"/>
      <c r="AK203" s="163"/>
      <c r="AL203" s="163"/>
      <c r="AM203" s="163"/>
      <c r="AN203" s="163"/>
      <c r="AO203" s="163"/>
      <c r="AP203" s="163"/>
      <c r="AQ203" s="163"/>
      <c r="AR203" s="163"/>
      <c r="AS203" s="163"/>
      <c r="AT203" s="163"/>
      <c r="AU203" s="163"/>
      <c r="AV203" s="163"/>
      <c r="AW203" s="163"/>
      <c r="AX203" s="163"/>
      <c r="AY203" s="163"/>
      <c r="AZ203" s="163"/>
      <c r="BA203" s="163"/>
      <c r="BB203" s="163"/>
      <c r="BC203" s="163"/>
      <c r="BD203" s="163"/>
      <c r="BE203" s="163"/>
      <c r="BF203" s="163"/>
      <c r="BG203" s="163"/>
      <c r="BH203" s="163"/>
    </row>
    <row r="204" spans="1:60" x14ac:dyDescent="0.2">
      <c r="A204" s="147" t="s">
        <v>168</v>
      </c>
      <c r="B204" s="148" t="s">
        <v>106</v>
      </c>
      <c r="C204" s="149" t="s">
        <v>107</v>
      </c>
      <c r="D204" s="150"/>
      <c r="E204" s="151"/>
      <c r="F204" s="152"/>
      <c r="G204" s="152">
        <f>SUMIF(AG205:AG205,"&lt;&gt;NOR",G205:G205)</f>
        <v>0</v>
      </c>
      <c r="H204" s="152"/>
      <c r="I204" s="152">
        <f>SUM(I205:I205)</f>
        <v>0</v>
      </c>
      <c r="J204" s="152"/>
      <c r="K204" s="152">
        <f>SUM(K205:K205)</f>
        <v>10007.76</v>
      </c>
      <c r="L204" s="152"/>
      <c r="M204" s="152">
        <f>SUM(M205:M205)</f>
        <v>0</v>
      </c>
      <c r="N204" s="151"/>
      <c r="O204" s="151">
        <f>SUM(O205:O205)</f>
        <v>0</v>
      </c>
      <c r="P204" s="151"/>
      <c r="Q204" s="151">
        <f>SUM(Q205:Q205)</f>
        <v>0</v>
      </c>
      <c r="R204" s="152"/>
      <c r="S204" s="152"/>
      <c r="T204" s="153"/>
      <c r="U204" s="154"/>
      <c r="V204" s="154">
        <f>SUM(V205:V205)</f>
        <v>11.85</v>
      </c>
      <c r="W204" s="154"/>
      <c r="X204" s="154"/>
      <c r="Y204" s="154"/>
      <c r="AG204" s="14" t="s">
        <v>169</v>
      </c>
    </row>
    <row r="205" spans="1:60" outlineLevel="1" x14ac:dyDescent="0.2">
      <c r="A205" s="155" t="s">
        <v>1669</v>
      </c>
      <c r="B205" s="156" t="s">
        <v>452</v>
      </c>
      <c r="C205" s="157" t="s">
        <v>453</v>
      </c>
      <c r="D205" s="158" t="s">
        <v>282</v>
      </c>
      <c r="E205" s="159">
        <v>35.6783</v>
      </c>
      <c r="F205" s="11"/>
      <c r="G205" s="160">
        <f>ROUND(E205*F205,2)</f>
        <v>0</v>
      </c>
      <c r="H205" s="11">
        <v>0</v>
      </c>
      <c r="I205" s="160">
        <f>ROUND(E205*H205,2)</f>
        <v>0</v>
      </c>
      <c r="J205" s="11">
        <v>280.5</v>
      </c>
      <c r="K205" s="160">
        <f>ROUND(E205*J205,2)</f>
        <v>10007.76</v>
      </c>
      <c r="L205" s="160">
        <v>21</v>
      </c>
      <c r="M205" s="160">
        <f>G205*(1+L205/100)</f>
        <v>0</v>
      </c>
      <c r="N205" s="159">
        <v>0</v>
      </c>
      <c r="O205" s="159">
        <f>ROUND(E205*N205,2)</f>
        <v>0</v>
      </c>
      <c r="P205" s="159">
        <v>0</v>
      </c>
      <c r="Q205" s="159">
        <f>ROUND(E205*P205,2)</f>
        <v>0</v>
      </c>
      <c r="R205" s="160"/>
      <c r="S205" s="160" t="s">
        <v>217</v>
      </c>
      <c r="T205" s="161" t="s">
        <v>217</v>
      </c>
      <c r="U205" s="162">
        <v>0.33200000000000002</v>
      </c>
      <c r="V205" s="162">
        <f>ROUND(E205*U205,2)</f>
        <v>11.85</v>
      </c>
      <c r="W205" s="162"/>
      <c r="X205" s="162" t="s">
        <v>454</v>
      </c>
      <c r="Y205" s="162" t="s">
        <v>175</v>
      </c>
      <c r="Z205" s="163"/>
      <c r="AA205" s="163"/>
      <c r="AB205" s="163"/>
      <c r="AC205" s="163"/>
      <c r="AD205" s="163"/>
      <c r="AE205" s="163"/>
      <c r="AF205" s="163"/>
      <c r="AG205" s="163" t="s">
        <v>455</v>
      </c>
      <c r="AH205" s="163"/>
      <c r="AI205" s="163"/>
      <c r="AJ205" s="163"/>
      <c r="AK205" s="163"/>
      <c r="AL205" s="163"/>
      <c r="AM205" s="163"/>
      <c r="AN205" s="163"/>
      <c r="AO205" s="163"/>
      <c r="AP205" s="163"/>
      <c r="AQ205" s="163"/>
      <c r="AR205" s="163"/>
      <c r="AS205" s="163"/>
      <c r="AT205" s="163"/>
      <c r="AU205" s="163"/>
      <c r="AV205" s="163"/>
      <c r="AW205" s="163"/>
      <c r="AX205" s="163"/>
      <c r="AY205" s="163"/>
      <c r="AZ205" s="163"/>
      <c r="BA205" s="163"/>
      <c r="BB205" s="163"/>
      <c r="BC205" s="163"/>
      <c r="BD205" s="163"/>
      <c r="BE205" s="163"/>
      <c r="BF205" s="163"/>
      <c r="BG205" s="163"/>
      <c r="BH205" s="163"/>
    </row>
    <row r="206" spans="1:60" x14ac:dyDescent="0.2">
      <c r="A206" s="147" t="s">
        <v>168</v>
      </c>
      <c r="B206" s="148" t="s">
        <v>110</v>
      </c>
      <c r="C206" s="149" t="s">
        <v>111</v>
      </c>
      <c r="D206" s="150"/>
      <c r="E206" s="151"/>
      <c r="F206" s="152"/>
      <c r="G206" s="152">
        <f>SUMIF(AG207:AG295,"&lt;&gt;NOR",G207:G295)</f>
        <v>0</v>
      </c>
      <c r="H206" s="152"/>
      <c r="I206" s="152">
        <f>SUM(I207:I295)</f>
        <v>0</v>
      </c>
      <c r="J206" s="152"/>
      <c r="K206" s="152">
        <f>SUM(K207:K295)</f>
        <v>212782.99</v>
      </c>
      <c r="L206" s="152"/>
      <c r="M206" s="152">
        <f>SUM(M207:M295)</f>
        <v>0</v>
      </c>
      <c r="N206" s="151"/>
      <c r="O206" s="151">
        <f>SUM(O207:O295)</f>
        <v>0.71000000000000008</v>
      </c>
      <c r="P206" s="151"/>
      <c r="Q206" s="151">
        <f>SUM(Q207:Q295)</f>
        <v>0</v>
      </c>
      <c r="R206" s="152"/>
      <c r="S206" s="152"/>
      <c r="T206" s="153"/>
      <c r="U206" s="154"/>
      <c r="V206" s="154">
        <f>SUM(V207:V295)</f>
        <v>2.33</v>
      </c>
      <c r="W206" s="154"/>
      <c r="X206" s="154"/>
      <c r="Y206" s="154"/>
      <c r="AG206" s="14" t="s">
        <v>169</v>
      </c>
    </row>
    <row r="207" spans="1:60" ht="22.5" outlineLevel="1" x14ac:dyDescent="0.2">
      <c r="A207" s="155">
        <v>48</v>
      </c>
      <c r="B207" s="156" t="s">
        <v>457</v>
      </c>
      <c r="C207" s="157" t="s">
        <v>458</v>
      </c>
      <c r="D207" s="158" t="s">
        <v>266</v>
      </c>
      <c r="E207" s="159">
        <v>1</v>
      </c>
      <c r="F207" s="11"/>
      <c r="G207" s="160">
        <f>ROUND(E207*F207,2)</f>
        <v>0</v>
      </c>
      <c r="H207" s="11">
        <v>0</v>
      </c>
      <c r="I207" s="160">
        <f>ROUND(E207*H207,2)</f>
        <v>0</v>
      </c>
      <c r="J207" s="11">
        <v>44200</v>
      </c>
      <c r="K207" s="160">
        <f>ROUND(E207*J207,2)</f>
        <v>44200</v>
      </c>
      <c r="L207" s="160">
        <v>21</v>
      </c>
      <c r="M207" s="160">
        <f>G207*(1+L207/100)</f>
        <v>0</v>
      </c>
      <c r="N207" s="159">
        <v>9.8000000000000004E-2</v>
      </c>
      <c r="O207" s="159">
        <f>ROUND(E207*N207,2)</f>
        <v>0.1</v>
      </c>
      <c r="P207" s="159">
        <v>0</v>
      </c>
      <c r="Q207" s="159">
        <f>ROUND(E207*P207,2)</f>
        <v>0</v>
      </c>
      <c r="R207" s="160"/>
      <c r="S207" s="160" t="s">
        <v>173</v>
      </c>
      <c r="T207" s="161" t="s">
        <v>174</v>
      </c>
      <c r="U207" s="162">
        <v>0</v>
      </c>
      <c r="V207" s="162">
        <f>ROUND(E207*U207,2)</f>
        <v>0</v>
      </c>
      <c r="W207" s="162"/>
      <c r="X207" s="162" t="s">
        <v>218</v>
      </c>
      <c r="Y207" s="162" t="s">
        <v>175</v>
      </c>
      <c r="Z207" s="163"/>
      <c r="AA207" s="163"/>
      <c r="AB207" s="163"/>
      <c r="AC207" s="163"/>
      <c r="AD207" s="163"/>
      <c r="AE207" s="163"/>
      <c r="AF207" s="163"/>
      <c r="AG207" s="163" t="s">
        <v>219</v>
      </c>
      <c r="AH207" s="163"/>
      <c r="AI207" s="163"/>
      <c r="AJ207" s="163"/>
      <c r="AK207" s="163"/>
      <c r="AL207" s="163"/>
      <c r="AM207" s="163"/>
      <c r="AN207" s="163"/>
      <c r="AO207" s="163"/>
      <c r="AP207" s="163"/>
      <c r="AQ207" s="163"/>
      <c r="AR207" s="163"/>
      <c r="AS207" s="163"/>
      <c r="AT207" s="163"/>
      <c r="AU207" s="163"/>
      <c r="AV207" s="163"/>
      <c r="AW207" s="163"/>
      <c r="AX207" s="163"/>
      <c r="AY207" s="163"/>
      <c r="AZ207" s="163"/>
      <c r="BA207" s="163"/>
      <c r="BB207" s="163"/>
      <c r="BC207" s="163"/>
      <c r="BD207" s="163"/>
      <c r="BE207" s="163"/>
      <c r="BF207" s="163"/>
      <c r="BG207" s="163"/>
      <c r="BH207" s="163"/>
    </row>
    <row r="208" spans="1:60" outlineLevel="2" x14ac:dyDescent="0.2">
      <c r="A208" s="164"/>
      <c r="B208" s="165"/>
      <c r="C208" s="258" t="s">
        <v>459</v>
      </c>
      <c r="D208" s="259"/>
      <c r="E208" s="259"/>
      <c r="F208" s="259"/>
      <c r="G208" s="259"/>
      <c r="H208" s="162"/>
      <c r="I208" s="162"/>
      <c r="J208" s="162"/>
      <c r="K208" s="162"/>
      <c r="L208" s="162"/>
      <c r="M208" s="162"/>
      <c r="N208" s="166"/>
      <c r="O208" s="166"/>
      <c r="P208" s="166"/>
      <c r="Q208" s="166"/>
      <c r="R208" s="162"/>
      <c r="S208" s="162"/>
      <c r="T208" s="162"/>
      <c r="U208" s="162"/>
      <c r="V208" s="162"/>
      <c r="W208" s="162"/>
      <c r="X208" s="162"/>
      <c r="Y208" s="162"/>
      <c r="Z208" s="163"/>
      <c r="AA208" s="163"/>
      <c r="AB208" s="163"/>
      <c r="AC208" s="163"/>
      <c r="AD208" s="163"/>
      <c r="AE208" s="163"/>
      <c r="AF208" s="163"/>
      <c r="AG208" s="163" t="s">
        <v>178</v>
      </c>
      <c r="AH208" s="163"/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</row>
    <row r="209" spans="1:60" outlineLevel="3" x14ac:dyDescent="0.2">
      <c r="A209" s="164"/>
      <c r="B209" s="165"/>
      <c r="C209" s="260" t="s">
        <v>460</v>
      </c>
      <c r="D209" s="261"/>
      <c r="E209" s="261"/>
      <c r="F209" s="261"/>
      <c r="G209" s="261"/>
      <c r="H209" s="162"/>
      <c r="I209" s="162"/>
      <c r="J209" s="162"/>
      <c r="K209" s="162"/>
      <c r="L209" s="162"/>
      <c r="M209" s="162"/>
      <c r="N209" s="166"/>
      <c r="O209" s="166"/>
      <c r="P209" s="166"/>
      <c r="Q209" s="166"/>
      <c r="R209" s="162"/>
      <c r="S209" s="162"/>
      <c r="T209" s="162"/>
      <c r="U209" s="162"/>
      <c r="V209" s="162"/>
      <c r="W209" s="162"/>
      <c r="X209" s="162"/>
      <c r="Y209" s="162"/>
      <c r="Z209" s="163"/>
      <c r="AA209" s="163"/>
      <c r="AB209" s="163"/>
      <c r="AC209" s="163"/>
      <c r="AD209" s="163"/>
      <c r="AE209" s="163"/>
      <c r="AF209" s="163"/>
      <c r="AG209" s="163" t="s">
        <v>178</v>
      </c>
      <c r="AH209" s="163"/>
      <c r="AI209" s="163"/>
      <c r="AJ209" s="163"/>
      <c r="AK209" s="163"/>
      <c r="AL209" s="163"/>
      <c r="AM209" s="163"/>
      <c r="AN209" s="163"/>
      <c r="AO209" s="163"/>
      <c r="AP209" s="163"/>
      <c r="AQ209" s="163"/>
      <c r="AR209" s="163"/>
      <c r="AS209" s="163"/>
      <c r="AT209" s="163"/>
      <c r="AU209" s="163"/>
      <c r="AV209" s="163"/>
      <c r="AW209" s="163"/>
      <c r="AX209" s="163"/>
      <c r="AY209" s="163"/>
      <c r="AZ209" s="163"/>
      <c r="BA209" s="163"/>
      <c r="BB209" s="163"/>
      <c r="BC209" s="163"/>
      <c r="BD209" s="163"/>
      <c r="BE209" s="163"/>
      <c r="BF209" s="163"/>
      <c r="BG209" s="163"/>
      <c r="BH209" s="163"/>
    </row>
    <row r="210" spans="1:60" outlineLevel="3" x14ac:dyDescent="0.2">
      <c r="A210" s="164"/>
      <c r="B210" s="165"/>
      <c r="C210" s="260" t="s">
        <v>461</v>
      </c>
      <c r="D210" s="261"/>
      <c r="E210" s="261"/>
      <c r="F210" s="261"/>
      <c r="G210" s="261"/>
      <c r="H210" s="162"/>
      <c r="I210" s="162"/>
      <c r="J210" s="162"/>
      <c r="K210" s="162"/>
      <c r="L210" s="162"/>
      <c r="M210" s="162"/>
      <c r="N210" s="166"/>
      <c r="O210" s="166"/>
      <c r="P210" s="166"/>
      <c r="Q210" s="166"/>
      <c r="R210" s="162"/>
      <c r="S210" s="162"/>
      <c r="T210" s="162"/>
      <c r="U210" s="162"/>
      <c r="V210" s="162"/>
      <c r="W210" s="162"/>
      <c r="X210" s="162"/>
      <c r="Y210" s="162"/>
      <c r="Z210" s="163"/>
      <c r="AA210" s="163"/>
      <c r="AB210" s="163"/>
      <c r="AC210" s="163"/>
      <c r="AD210" s="163"/>
      <c r="AE210" s="163"/>
      <c r="AF210" s="163"/>
      <c r="AG210" s="163" t="s">
        <v>178</v>
      </c>
      <c r="AH210" s="163"/>
      <c r="AI210" s="163"/>
      <c r="AJ210" s="163"/>
      <c r="AK210" s="163"/>
      <c r="AL210" s="163"/>
      <c r="AM210" s="163"/>
      <c r="AN210" s="163"/>
      <c r="AO210" s="163"/>
      <c r="AP210" s="163"/>
      <c r="AQ210" s="163"/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63"/>
      <c r="BD210" s="163"/>
      <c r="BE210" s="163"/>
      <c r="BF210" s="163"/>
      <c r="BG210" s="163"/>
      <c r="BH210" s="163"/>
    </row>
    <row r="211" spans="1:60" outlineLevel="3" x14ac:dyDescent="0.2">
      <c r="A211" s="164"/>
      <c r="B211" s="165"/>
      <c r="C211" s="260" t="s">
        <v>462</v>
      </c>
      <c r="D211" s="261"/>
      <c r="E211" s="261"/>
      <c r="F211" s="261"/>
      <c r="G211" s="261"/>
      <c r="H211" s="162"/>
      <c r="I211" s="162"/>
      <c r="J211" s="162"/>
      <c r="K211" s="162"/>
      <c r="L211" s="162"/>
      <c r="M211" s="162"/>
      <c r="N211" s="166"/>
      <c r="O211" s="166"/>
      <c r="P211" s="166"/>
      <c r="Q211" s="166"/>
      <c r="R211" s="162"/>
      <c r="S211" s="162"/>
      <c r="T211" s="162"/>
      <c r="U211" s="162"/>
      <c r="V211" s="162"/>
      <c r="W211" s="162"/>
      <c r="X211" s="162"/>
      <c r="Y211" s="162"/>
      <c r="Z211" s="163"/>
      <c r="AA211" s="163"/>
      <c r="AB211" s="163"/>
      <c r="AC211" s="163"/>
      <c r="AD211" s="163"/>
      <c r="AE211" s="163"/>
      <c r="AF211" s="163"/>
      <c r="AG211" s="163" t="s">
        <v>178</v>
      </c>
      <c r="AH211" s="163"/>
      <c r="AI211" s="163"/>
      <c r="AJ211" s="163"/>
      <c r="AK211" s="163"/>
      <c r="AL211" s="163"/>
      <c r="AM211" s="163"/>
      <c r="AN211" s="163"/>
      <c r="AO211" s="163"/>
      <c r="AP211" s="163"/>
      <c r="AQ211" s="163"/>
      <c r="AR211" s="163"/>
      <c r="AS211" s="163"/>
      <c r="AT211" s="163"/>
      <c r="AU211" s="163"/>
      <c r="AV211" s="163"/>
      <c r="AW211" s="163"/>
      <c r="AX211" s="163"/>
      <c r="AY211" s="163"/>
      <c r="AZ211" s="163"/>
      <c r="BA211" s="163"/>
      <c r="BB211" s="163"/>
      <c r="BC211" s="163"/>
      <c r="BD211" s="163"/>
      <c r="BE211" s="163"/>
      <c r="BF211" s="163"/>
      <c r="BG211" s="163"/>
      <c r="BH211" s="163"/>
    </row>
    <row r="212" spans="1:60" outlineLevel="3" x14ac:dyDescent="0.2">
      <c r="A212" s="164"/>
      <c r="B212" s="165"/>
      <c r="C212" s="260" t="s">
        <v>463</v>
      </c>
      <c r="D212" s="261"/>
      <c r="E212" s="261"/>
      <c r="F212" s="261"/>
      <c r="G212" s="261"/>
      <c r="H212" s="162"/>
      <c r="I212" s="162"/>
      <c r="J212" s="162"/>
      <c r="K212" s="162"/>
      <c r="L212" s="162"/>
      <c r="M212" s="162"/>
      <c r="N212" s="166"/>
      <c r="O212" s="166"/>
      <c r="P212" s="166"/>
      <c r="Q212" s="166"/>
      <c r="R212" s="162"/>
      <c r="S212" s="162"/>
      <c r="T212" s="162"/>
      <c r="U212" s="162"/>
      <c r="V212" s="162"/>
      <c r="W212" s="162"/>
      <c r="X212" s="162"/>
      <c r="Y212" s="162"/>
      <c r="Z212" s="163"/>
      <c r="AA212" s="163"/>
      <c r="AB212" s="163"/>
      <c r="AC212" s="163"/>
      <c r="AD212" s="163"/>
      <c r="AE212" s="163"/>
      <c r="AF212" s="163"/>
      <c r="AG212" s="163" t="s">
        <v>178</v>
      </c>
      <c r="AH212" s="163"/>
      <c r="AI212" s="163"/>
      <c r="AJ212" s="163"/>
      <c r="AK212" s="163"/>
      <c r="AL212" s="163"/>
      <c r="AM212" s="163"/>
      <c r="AN212" s="163"/>
      <c r="AO212" s="163"/>
      <c r="AP212" s="163"/>
      <c r="AQ212" s="163"/>
      <c r="AR212" s="163"/>
      <c r="AS212" s="163"/>
      <c r="AT212" s="163"/>
      <c r="AU212" s="163"/>
      <c r="AV212" s="163"/>
      <c r="AW212" s="163"/>
      <c r="AX212" s="163"/>
      <c r="AY212" s="163"/>
      <c r="AZ212" s="163"/>
      <c r="BA212" s="163"/>
      <c r="BB212" s="163"/>
      <c r="BC212" s="163"/>
      <c r="BD212" s="163"/>
      <c r="BE212" s="163"/>
      <c r="BF212" s="163"/>
      <c r="BG212" s="163"/>
      <c r="BH212" s="163"/>
    </row>
    <row r="213" spans="1:60" outlineLevel="3" x14ac:dyDescent="0.2">
      <c r="A213" s="164"/>
      <c r="B213" s="165"/>
      <c r="C213" s="260" t="s">
        <v>464</v>
      </c>
      <c r="D213" s="261"/>
      <c r="E213" s="261"/>
      <c r="F213" s="261"/>
      <c r="G213" s="261"/>
      <c r="H213" s="162"/>
      <c r="I213" s="162"/>
      <c r="J213" s="162"/>
      <c r="K213" s="162"/>
      <c r="L213" s="162"/>
      <c r="M213" s="162"/>
      <c r="N213" s="166"/>
      <c r="O213" s="166"/>
      <c r="P213" s="166"/>
      <c r="Q213" s="166"/>
      <c r="R213" s="162"/>
      <c r="S213" s="162"/>
      <c r="T213" s="162"/>
      <c r="U213" s="162"/>
      <c r="V213" s="162"/>
      <c r="W213" s="162"/>
      <c r="X213" s="162"/>
      <c r="Y213" s="162"/>
      <c r="Z213" s="163"/>
      <c r="AA213" s="163"/>
      <c r="AB213" s="163"/>
      <c r="AC213" s="163"/>
      <c r="AD213" s="163"/>
      <c r="AE213" s="163"/>
      <c r="AF213" s="163"/>
      <c r="AG213" s="163" t="s">
        <v>178</v>
      </c>
      <c r="AH213" s="163"/>
      <c r="AI213" s="163"/>
      <c r="AJ213" s="163"/>
      <c r="AK213" s="163"/>
      <c r="AL213" s="163"/>
      <c r="AM213" s="163"/>
      <c r="AN213" s="163"/>
      <c r="AO213" s="163"/>
      <c r="AP213" s="163"/>
      <c r="AQ213" s="163"/>
      <c r="AR213" s="163"/>
      <c r="AS213" s="163"/>
      <c r="AT213" s="163"/>
      <c r="AU213" s="163"/>
      <c r="AV213" s="163"/>
      <c r="AW213" s="163"/>
      <c r="AX213" s="163"/>
      <c r="AY213" s="163"/>
      <c r="AZ213" s="163"/>
      <c r="BA213" s="163"/>
      <c r="BB213" s="163"/>
      <c r="BC213" s="163"/>
      <c r="BD213" s="163"/>
      <c r="BE213" s="163"/>
      <c r="BF213" s="163"/>
      <c r="BG213" s="163"/>
      <c r="BH213" s="163"/>
    </row>
    <row r="214" spans="1:60" outlineLevel="3" x14ac:dyDescent="0.2">
      <c r="A214" s="164"/>
      <c r="B214" s="165"/>
      <c r="C214" s="260" t="s">
        <v>465</v>
      </c>
      <c r="D214" s="261"/>
      <c r="E214" s="261"/>
      <c r="F214" s="261"/>
      <c r="G214" s="261"/>
      <c r="H214" s="162"/>
      <c r="I214" s="162"/>
      <c r="J214" s="162"/>
      <c r="K214" s="162"/>
      <c r="L214" s="162"/>
      <c r="M214" s="162"/>
      <c r="N214" s="166"/>
      <c r="O214" s="166"/>
      <c r="P214" s="166"/>
      <c r="Q214" s="166"/>
      <c r="R214" s="162"/>
      <c r="S214" s="162"/>
      <c r="T214" s="162"/>
      <c r="U214" s="162"/>
      <c r="V214" s="162"/>
      <c r="W214" s="162"/>
      <c r="X214" s="162"/>
      <c r="Y214" s="162"/>
      <c r="Z214" s="163"/>
      <c r="AA214" s="163"/>
      <c r="AB214" s="163"/>
      <c r="AC214" s="163"/>
      <c r="AD214" s="163"/>
      <c r="AE214" s="163"/>
      <c r="AF214" s="163"/>
      <c r="AG214" s="163" t="s">
        <v>178</v>
      </c>
      <c r="AH214" s="163"/>
      <c r="AI214" s="163"/>
      <c r="AJ214" s="163"/>
      <c r="AK214" s="163"/>
      <c r="AL214" s="163"/>
      <c r="AM214" s="163"/>
      <c r="AN214" s="163"/>
      <c r="AO214" s="163"/>
      <c r="AP214" s="163"/>
      <c r="AQ214" s="163"/>
      <c r="AR214" s="163"/>
      <c r="AS214" s="163"/>
      <c r="AT214" s="163"/>
      <c r="AU214" s="163"/>
      <c r="AV214" s="163"/>
      <c r="AW214" s="163"/>
      <c r="AX214" s="163"/>
      <c r="AY214" s="163"/>
      <c r="AZ214" s="163"/>
      <c r="BA214" s="163"/>
      <c r="BB214" s="163"/>
      <c r="BC214" s="163"/>
      <c r="BD214" s="163"/>
      <c r="BE214" s="163"/>
      <c r="BF214" s="163"/>
      <c r="BG214" s="163"/>
      <c r="BH214" s="163"/>
    </row>
    <row r="215" spans="1:60" outlineLevel="2" x14ac:dyDescent="0.2">
      <c r="A215" s="164"/>
      <c r="B215" s="165"/>
      <c r="C215" s="182" t="s">
        <v>246</v>
      </c>
      <c r="D215" s="183"/>
      <c r="E215" s="184"/>
      <c r="F215" s="162"/>
      <c r="G215" s="162"/>
      <c r="H215" s="162"/>
      <c r="I215" s="162"/>
      <c r="J215" s="162"/>
      <c r="K215" s="162"/>
      <c r="L215" s="162"/>
      <c r="M215" s="162"/>
      <c r="N215" s="166"/>
      <c r="O215" s="166"/>
      <c r="P215" s="166"/>
      <c r="Q215" s="166"/>
      <c r="R215" s="162"/>
      <c r="S215" s="162"/>
      <c r="T215" s="162"/>
      <c r="U215" s="162"/>
      <c r="V215" s="162"/>
      <c r="W215" s="162"/>
      <c r="X215" s="162"/>
      <c r="Y215" s="162"/>
      <c r="Z215" s="163"/>
      <c r="AA215" s="163"/>
      <c r="AB215" s="163"/>
      <c r="AC215" s="163"/>
      <c r="AD215" s="163"/>
      <c r="AE215" s="163"/>
      <c r="AF215" s="163"/>
      <c r="AG215" s="163" t="s">
        <v>222</v>
      </c>
      <c r="AH215" s="163">
        <v>0</v>
      </c>
      <c r="AI215" s="163"/>
      <c r="AJ215" s="163"/>
      <c r="AK215" s="163"/>
      <c r="AL215" s="163"/>
      <c r="AM215" s="163"/>
      <c r="AN215" s="163"/>
      <c r="AO215" s="163"/>
      <c r="AP215" s="163"/>
      <c r="AQ215" s="163"/>
      <c r="AR215" s="163"/>
      <c r="AS215" s="163"/>
      <c r="AT215" s="163"/>
      <c r="AU215" s="163"/>
      <c r="AV215" s="163"/>
      <c r="AW215" s="163"/>
      <c r="AX215" s="163"/>
      <c r="AY215" s="163"/>
      <c r="AZ215" s="163"/>
      <c r="BA215" s="163"/>
      <c r="BB215" s="163"/>
      <c r="BC215" s="163"/>
      <c r="BD215" s="163"/>
      <c r="BE215" s="163"/>
      <c r="BF215" s="163"/>
      <c r="BG215" s="163"/>
      <c r="BH215" s="163"/>
    </row>
    <row r="216" spans="1:60" outlineLevel="3" x14ac:dyDescent="0.2">
      <c r="A216" s="164"/>
      <c r="B216" s="165"/>
      <c r="C216" s="182" t="s">
        <v>466</v>
      </c>
      <c r="D216" s="183"/>
      <c r="E216" s="184"/>
      <c r="F216" s="162"/>
      <c r="G216" s="162"/>
      <c r="H216" s="162"/>
      <c r="I216" s="162"/>
      <c r="J216" s="162"/>
      <c r="K216" s="162"/>
      <c r="L216" s="162"/>
      <c r="M216" s="162"/>
      <c r="N216" s="166"/>
      <c r="O216" s="166"/>
      <c r="P216" s="166"/>
      <c r="Q216" s="166"/>
      <c r="R216" s="162"/>
      <c r="S216" s="162"/>
      <c r="T216" s="162"/>
      <c r="U216" s="162"/>
      <c r="V216" s="162"/>
      <c r="W216" s="162"/>
      <c r="X216" s="162"/>
      <c r="Y216" s="162"/>
      <c r="Z216" s="163"/>
      <c r="AA216" s="163"/>
      <c r="AB216" s="163"/>
      <c r="AC216" s="163"/>
      <c r="AD216" s="163"/>
      <c r="AE216" s="163"/>
      <c r="AF216" s="163"/>
      <c r="AG216" s="163" t="s">
        <v>222</v>
      </c>
      <c r="AH216" s="163">
        <v>0</v>
      </c>
      <c r="AI216" s="163"/>
      <c r="AJ216" s="163"/>
      <c r="AK216" s="163"/>
      <c r="AL216" s="163"/>
      <c r="AM216" s="163"/>
      <c r="AN216" s="163"/>
      <c r="AO216" s="163"/>
      <c r="AP216" s="163"/>
      <c r="AQ216" s="163"/>
      <c r="AR216" s="163"/>
      <c r="AS216" s="163"/>
      <c r="AT216" s="163"/>
      <c r="AU216" s="163"/>
      <c r="AV216" s="163"/>
      <c r="AW216" s="163"/>
      <c r="AX216" s="163"/>
      <c r="AY216" s="163"/>
      <c r="AZ216" s="163"/>
      <c r="BA216" s="163"/>
      <c r="BB216" s="163"/>
      <c r="BC216" s="163"/>
      <c r="BD216" s="163"/>
      <c r="BE216" s="163"/>
      <c r="BF216" s="163"/>
      <c r="BG216" s="163"/>
      <c r="BH216" s="163"/>
    </row>
    <row r="217" spans="1:60" outlineLevel="3" x14ac:dyDescent="0.2">
      <c r="A217" s="164"/>
      <c r="B217" s="165"/>
      <c r="C217" s="182" t="s">
        <v>467</v>
      </c>
      <c r="D217" s="183"/>
      <c r="E217" s="184">
        <v>1</v>
      </c>
      <c r="F217" s="162"/>
      <c r="G217" s="162"/>
      <c r="H217" s="162"/>
      <c r="I217" s="162"/>
      <c r="J217" s="162"/>
      <c r="K217" s="162"/>
      <c r="L217" s="162"/>
      <c r="M217" s="162"/>
      <c r="N217" s="166"/>
      <c r="O217" s="166"/>
      <c r="P217" s="166"/>
      <c r="Q217" s="166"/>
      <c r="R217" s="162"/>
      <c r="S217" s="162"/>
      <c r="T217" s="162"/>
      <c r="U217" s="162"/>
      <c r="V217" s="162"/>
      <c r="W217" s="162"/>
      <c r="X217" s="162"/>
      <c r="Y217" s="162"/>
      <c r="Z217" s="163"/>
      <c r="AA217" s="163"/>
      <c r="AB217" s="163"/>
      <c r="AC217" s="163"/>
      <c r="AD217" s="163"/>
      <c r="AE217" s="163"/>
      <c r="AF217" s="163"/>
      <c r="AG217" s="163" t="s">
        <v>222</v>
      </c>
      <c r="AH217" s="163">
        <v>0</v>
      </c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  <c r="BE217" s="163"/>
      <c r="BF217" s="163"/>
      <c r="BG217" s="163"/>
      <c r="BH217" s="163"/>
    </row>
    <row r="218" spans="1:60" ht="22.5" outlineLevel="1" x14ac:dyDescent="0.2">
      <c r="A218" s="155">
        <v>49</v>
      </c>
      <c r="B218" s="156" t="s">
        <v>468</v>
      </c>
      <c r="C218" s="157" t="s">
        <v>469</v>
      </c>
      <c r="D218" s="158" t="s">
        <v>470</v>
      </c>
      <c r="E218" s="159">
        <v>2</v>
      </c>
      <c r="F218" s="11"/>
      <c r="G218" s="160">
        <f>ROUND(E218*F218,2)</f>
        <v>0</v>
      </c>
      <c r="H218" s="11">
        <v>0</v>
      </c>
      <c r="I218" s="160">
        <f>ROUND(E218*H218,2)</f>
        <v>0</v>
      </c>
      <c r="J218" s="11">
        <v>4700</v>
      </c>
      <c r="K218" s="160">
        <f>ROUND(E218*J218,2)</f>
        <v>9400</v>
      </c>
      <c r="L218" s="160">
        <v>21</v>
      </c>
      <c r="M218" s="160">
        <f>G218*(1+L218/100)</f>
        <v>0</v>
      </c>
      <c r="N218" s="159">
        <v>4.7E-2</v>
      </c>
      <c r="O218" s="159">
        <f>ROUND(E218*N218,2)</f>
        <v>0.09</v>
      </c>
      <c r="P218" s="159">
        <v>0</v>
      </c>
      <c r="Q218" s="159">
        <f>ROUND(E218*P218,2)</f>
        <v>0</v>
      </c>
      <c r="R218" s="160"/>
      <c r="S218" s="160" t="s">
        <v>173</v>
      </c>
      <c r="T218" s="161" t="s">
        <v>174</v>
      </c>
      <c r="U218" s="162">
        <v>0</v>
      </c>
      <c r="V218" s="162">
        <f>ROUND(E218*U218,2)</f>
        <v>0</v>
      </c>
      <c r="W218" s="162"/>
      <c r="X218" s="162" t="s">
        <v>218</v>
      </c>
      <c r="Y218" s="162" t="s">
        <v>175</v>
      </c>
      <c r="Z218" s="163"/>
      <c r="AA218" s="163"/>
      <c r="AB218" s="163"/>
      <c r="AC218" s="163"/>
      <c r="AD218" s="163"/>
      <c r="AE218" s="163"/>
      <c r="AF218" s="163"/>
      <c r="AG218" s="163" t="s">
        <v>219</v>
      </c>
      <c r="AH218" s="163"/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163"/>
      <c r="BB218" s="163"/>
      <c r="BC218" s="163"/>
      <c r="BD218" s="163"/>
      <c r="BE218" s="163"/>
      <c r="BF218" s="163"/>
      <c r="BG218" s="163"/>
      <c r="BH218" s="163"/>
    </row>
    <row r="219" spans="1:60" outlineLevel="2" x14ac:dyDescent="0.2">
      <c r="A219" s="164"/>
      <c r="B219" s="165"/>
      <c r="C219" s="258" t="s">
        <v>471</v>
      </c>
      <c r="D219" s="259"/>
      <c r="E219" s="259"/>
      <c r="F219" s="259"/>
      <c r="G219" s="259"/>
      <c r="H219" s="162"/>
      <c r="I219" s="162"/>
      <c r="J219" s="162"/>
      <c r="K219" s="162"/>
      <c r="L219" s="162"/>
      <c r="M219" s="162"/>
      <c r="N219" s="166"/>
      <c r="O219" s="166"/>
      <c r="P219" s="166"/>
      <c r="Q219" s="166"/>
      <c r="R219" s="162"/>
      <c r="S219" s="162"/>
      <c r="T219" s="162"/>
      <c r="U219" s="162"/>
      <c r="V219" s="162"/>
      <c r="W219" s="162"/>
      <c r="X219" s="162"/>
      <c r="Y219" s="162"/>
      <c r="Z219" s="163"/>
      <c r="AA219" s="163"/>
      <c r="AB219" s="163"/>
      <c r="AC219" s="163"/>
      <c r="AD219" s="163"/>
      <c r="AE219" s="163"/>
      <c r="AF219" s="163"/>
      <c r="AG219" s="163" t="s">
        <v>178</v>
      </c>
      <c r="AH219" s="163"/>
      <c r="AI219" s="163"/>
      <c r="AJ219" s="163"/>
      <c r="AK219" s="163"/>
      <c r="AL219" s="163"/>
      <c r="AM219" s="163"/>
      <c r="AN219" s="163"/>
      <c r="AO219" s="163"/>
      <c r="AP219" s="163"/>
      <c r="AQ219" s="163"/>
      <c r="AR219" s="163"/>
      <c r="AS219" s="163"/>
      <c r="AT219" s="163"/>
      <c r="AU219" s="163"/>
      <c r="AV219" s="163"/>
      <c r="AW219" s="163"/>
      <c r="AX219" s="163"/>
      <c r="AY219" s="163"/>
      <c r="AZ219" s="163"/>
      <c r="BA219" s="163"/>
      <c r="BB219" s="163"/>
      <c r="BC219" s="163"/>
      <c r="BD219" s="163"/>
      <c r="BE219" s="163"/>
      <c r="BF219" s="163"/>
      <c r="BG219" s="163"/>
      <c r="BH219" s="163"/>
    </row>
    <row r="220" spans="1:60" outlineLevel="3" x14ac:dyDescent="0.2">
      <c r="A220" s="164"/>
      <c r="B220" s="165"/>
      <c r="C220" s="260" t="s">
        <v>472</v>
      </c>
      <c r="D220" s="261"/>
      <c r="E220" s="261"/>
      <c r="F220" s="261"/>
      <c r="G220" s="261"/>
      <c r="H220" s="162"/>
      <c r="I220" s="162"/>
      <c r="J220" s="162"/>
      <c r="K220" s="162"/>
      <c r="L220" s="162"/>
      <c r="M220" s="162"/>
      <c r="N220" s="166"/>
      <c r="O220" s="166"/>
      <c r="P220" s="166"/>
      <c r="Q220" s="166"/>
      <c r="R220" s="162"/>
      <c r="S220" s="162"/>
      <c r="T220" s="162"/>
      <c r="U220" s="162"/>
      <c r="V220" s="162"/>
      <c r="W220" s="162"/>
      <c r="X220" s="162"/>
      <c r="Y220" s="162"/>
      <c r="Z220" s="163"/>
      <c r="AA220" s="163"/>
      <c r="AB220" s="163"/>
      <c r="AC220" s="163"/>
      <c r="AD220" s="163"/>
      <c r="AE220" s="163"/>
      <c r="AF220" s="163"/>
      <c r="AG220" s="163" t="s">
        <v>178</v>
      </c>
      <c r="AH220" s="163"/>
      <c r="AI220" s="163"/>
      <c r="AJ220" s="163"/>
      <c r="AK220" s="163"/>
      <c r="AL220" s="163"/>
      <c r="AM220" s="163"/>
      <c r="AN220" s="163"/>
      <c r="AO220" s="163"/>
      <c r="AP220" s="163"/>
      <c r="AQ220" s="163"/>
      <c r="AR220" s="163"/>
      <c r="AS220" s="163"/>
      <c r="AT220" s="163"/>
      <c r="AU220" s="163"/>
      <c r="AV220" s="163"/>
      <c r="AW220" s="163"/>
      <c r="AX220" s="163"/>
      <c r="AY220" s="163"/>
      <c r="AZ220" s="163"/>
      <c r="BA220" s="163"/>
      <c r="BB220" s="163"/>
      <c r="BC220" s="163"/>
      <c r="BD220" s="163"/>
      <c r="BE220" s="163"/>
      <c r="BF220" s="163"/>
      <c r="BG220" s="163"/>
      <c r="BH220" s="163"/>
    </row>
    <row r="221" spans="1:60" outlineLevel="3" x14ac:dyDescent="0.2">
      <c r="A221" s="164"/>
      <c r="B221" s="165"/>
      <c r="C221" s="260" t="s">
        <v>473</v>
      </c>
      <c r="D221" s="261"/>
      <c r="E221" s="261"/>
      <c r="F221" s="261"/>
      <c r="G221" s="261"/>
      <c r="H221" s="162"/>
      <c r="I221" s="162"/>
      <c r="J221" s="162"/>
      <c r="K221" s="162"/>
      <c r="L221" s="162"/>
      <c r="M221" s="162"/>
      <c r="N221" s="166"/>
      <c r="O221" s="166"/>
      <c r="P221" s="166"/>
      <c r="Q221" s="166"/>
      <c r="R221" s="162"/>
      <c r="S221" s="162"/>
      <c r="T221" s="162"/>
      <c r="U221" s="162"/>
      <c r="V221" s="162"/>
      <c r="W221" s="162"/>
      <c r="X221" s="162"/>
      <c r="Y221" s="162"/>
      <c r="Z221" s="163"/>
      <c r="AA221" s="163"/>
      <c r="AB221" s="163"/>
      <c r="AC221" s="163"/>
      <c r="AD221" s="163"/>
      <c r="AE221" s="163"/>
      <c r="AF221" s="163"/>
      <c r="AG221" s="163" t="s">
        <v>178</v>
      </c>
      <c r="AH221" s="163"/>
      <c r="AI221" s="163"/>
      <c r="AJ221" s="163"/>
      <c r="AK221" s="163"/>
      <c r="AL221" s="163"/>
      <c r="AM221" s="163"/>
      <c r="AN221" s="163"/>
      <c r="AO221" s="163"/>
      <c r="AP221" s="163"/>
      <c r="AQ221" s="163"/>
      <c r="AR221" s="163"/>
      <c r="AS221" s="163"/>
      <c r="AT221" s="163"/>
      <c r="AU221" s="163"/>
      <c r="AV221" s="163"/>
      <c r="AW221" s="163"/>
      <c r="AX221" s="163"/>
      <c r="AY221" s="163"/>
      <c r="AZ221" s="163"/>
      <c r="BA221" s="163"/>
      <c r="BB221" s="163"/>
      <c r="BC221" s="163"/>
      <c r="BD221" s="163"/>
      <c r="BE221" s="163"/>
      <c r="BF221" s="163"/>
      <c r="BG221" s="163"/>
      <c r="BH221" s="163"/>
    </row>
    <row r="222" spans="1:60" outlineLevel="2" x14ac:dyDescent="0.2">
      <c r="A222" s="164"/>
      <c r="B222" s="165"/>
      <c r="C222" s="182" t="s">
        <v>246</v>
      </c>
      <c r="D222" s="183"/>
      <c r="E222" s="184"/>
      <c r="F222" s="162"/>
      <c r="G222" s="162"/>
      <c r="H222" s="162"/>
      <c r="I222" s="162"/>
      <c r="J222" s="162"/>
      <c r="K222" s="162"/>
      <c r="L222" s="162"/>
      <c r="M222" s="162"/>
      <c r="N222" s="166"/>
      <c r="O222" s="166"/>
      <c r="P222" s="166"/>
      <c r="Q222" s="166"/>
      <c r="R222" s="162"/>
      <c r="S222" s="162"/>
      <c r="T222" s="162"/>
      <c r="U222" s="162"/>
      <c r="V222" s="162"/>
      <c r="W222" s="162"/>
      <c r="X222" s="162"/>
      <c r="Y222" s="162"/>
      <c r="Z222" s="163"/>
      <c r="AA222" s="163"/>
      <c r="AB222" s="163"/>
      <c r="AC222" s="163"/>
      <c r="AD222" s="163"/>
      <c r="AE222" s="163"/>
      <c r="AF222" s="163"/>
      <c r="AG222" s="163" t="s">
        <v>222</v>
      </c>
      <c r="AH222" s="163">
        <v>0</v>
      </c>
      <c r="AI222" s="163"/>
      <c r="AJ222" s="163"/>
      <c r="AK222" s="163"/>
      <c r="AL222" s="163"/>
      <c r="AM222" s="163"/>
      <c r="AN222" s="163"/>
      <c r="AO222" s="163"/>
      <c r="AP222" s="163"/>
      <c r="AQ222" s="163"/>
      <c r="AR222" s="163"/>
      <c r="AS222" s="163"/>
      <c r="AT222" s="163"/>
      <c r="AU222" s="163"/>
      <c r="AV222" s="163"/>
      <c r="AW222" s="163"/>
      <c r="AX222" s="163"/>
      <c r="AY222" s="163"/>
      <c r="AZ222" s="163"/>
      <c r="BA222" s="163"/>
      <c r="BB222" s="163"/>
      <c r="BC222" s="163"/>
      <c r="BD222" s="163"/>
      <c r="BE222" s="163"/>
      <c r="BF222" s="163"/>
      <c r="BG222" s="163"/>
      <c r="BH222" s="163"/>
    </row>
    <row r="223" spans="1:60" outlineLevel="3" x14ac:dyDescent="0.2">
      <c r="A223" s="164"/>
      <c r="B223" s="165"/>
      <c r="C223" s="182" t="s">
        <v>466</v>
      </c>
      <c r="D223" s="183"/>
      <c r="E223" s="184"/>
      <c r="F223" s="162"/>
      <c r="G223" s="162"/>
      <c r="H223" s="162"/>
      <c r="I223" s="162"/>
      <c r="J223" s="162"/>
      <c r="K223" s="162"/>
      <c r="L223" s="162"/>
      <c r="M223" s="162"/>
      <c r="N223" s="166"/>
      <c r="O223" s="166"/>
      <c r="P223" s="166"/>
      <c r="Q223" s="166"/>
      <c r="R223" s="162"/>
      <c r="S223" s="162"/>
      <c r="T223" s="162"/>
      <c r="U223" s="162"/>
      <c r="V223" s="162"/>
      <c r="W223" s="162"/>
      <c r="X223" s="162"/>
      <c r="Y223" s="162"/>
      <c r="Z223" s="163"/>
      <c r="AA223" s="163"/>
      <c r="AB223" s="163"/>
      <c r="AC223" s="163"/>
      <c r="AD223" s="163"/>
      <c r="AE223" s="163"/>
      <c r="AF223" s="163"/>
      <c r="AG223" s="163" t="s">
        <v>222</v>
      </c>
      <c r="AH223" s="163">
        <v>0</v>
      </c>
      <c r="AI223" s="163"/>
      <c r="AJ223" s="163"/>
      <c r="AK223" s="163"/>
      <c r="AL223" s="163"/>
      <c r="AM223" s="163"/>
      <c r="AN223" s="163"/>
      <c r="AO223" s="163"/>
      <c r="AP223" s="163"/>
      <c r="AQ223" s="163"/>
      <c r="AR223" s="163"/>
      <c r="AS223" s="163"/>
      <c r="AT223" s="163"/>
      <c r="AU223" s="163"/>
      <c r="AV223" s="163"/>
      <c r="AW223" s="163"/>
      <c r="AX223" s="163"/>
      <c r="AY223" s="163"/>
      <c r="AZ223" s="163"/>
      <c r="BA223" s="163"/>
      <c r="BB223" s="163"/>
      <c r="BC223" s="163"/>
      <c r="BD223" s="163"/>
      <c r="BE223" s="163"/>
      <c r="BF223" s="163"/>
      <c r="BG223" s="163"/>
      <c r="BH223" s="163"/>
    </row>
    <row r="224" spans="1:60" outlineLevel="3" x14ac:dyDescent="0.2">
      <c r="A224" s="164"/>
      <c r="B224" s="165"/>
      <c r="C224" s="182" t="s">
        <v>474</v>
      </c>
      <c r="D224" s="183"/>
      <c r="E224" s="184">
        <v>2</v>
      </c>
      <c r="F224" s="162"/>
      <c r="G224" s="162"/>
      <c r="H224" s="162"/>
      <c r="I224" s="162"/>
      <c r="J224" s="162"/>
      <c r="K224" s="162"/>
      <c r="L224" s="162"/>
      <c r="M224" s="162"/>
      <c r="N224" s="166"/>
      <c r="O224" s="166"/>
      <c r="P224" s="166"/>
      <c r="Q224" s="166"/>
      <c r="R224" s="162"/>
      <c r="S224" s="162"/>
      <c r="T224" s="162"/>
      <c r="U224" s="162"/>
      <c r="V224" s="162"/>
      <c r="W224" s="162"/>
      <c r="X224" s="162"/>
      <c r="Y224" s="162"/>
      <c r="Z224" s="163"/>
      <c r="AA224" s="163"/>
      <c r="AB224" s="163"/>
      <c r="AC224" s="163"/>
      <c r="AD224" s="163"/>
      <c r="AE224" s="163"/>
      <c r="AF224" s="163"/>
      <c r="AG224" s="163" t="s">
        <v>222</v>
      </c>
      <c r="AH224" s="163">
        <v>0</v>
      </c>
      <c r="AI224" s="163"/>
      <c r="AJ224" s="163"/>
      <c r="AK224" s="163"/>
      <c r="AL224" s="163"/>
      <c r="AM224" s="163"/>
      <c r="AN224" s="163"/>
      <c r="AO224" s="163"/>
      <c r="AP224" s="163"/>
      <c r="AQ224" s="163"/>
      <c r="AR224" s="163"/>
      <c r="AS224" s="163"/>
      <c r="AT224" s="163"/>
      <c r="AU224" s="163"/>
      <c r="AV224" s="163"/>
      <c r="AW224" s="163"/>
      <c r="AX224" s="163"/>
      <c r="AY224" s="163"/>
      <c r="AZ224" s="163"/>
      <c r="BA224" s="163"/>
      <c r="BB224" s="163"/>
      <c r="BC224" s="163"/>
      <c r="BD224" s="163"/>
      <c r="BE224" s="163"/>
      <c r="BF224" s="163"/>
      <c r="BG224" s="163"/>
      <c r="BH224" s="163"/>
    </row>
    <row r="225" spans="1:60" ht="22.5" outlineLevel="1" x14ac:dyDescent="0.2">
      <c r="A225" s="155">
        <v>50</v>
      </c>
      <c r="B225" s="156" t="s">
        <v>475</v>
      </c>
      <c r="C225" s="157" t="s">
        <v>476</v>
      </c>
      <c r="D225" s="158" t="s">
        <v>266</v>
      </c>
      <c r="E225" s="159">
        <v>1</v>
      </c>
      <c r="F225" s="11"/>
      <c r="G225" s="160">
        <f>ROUND(E225*F225,2)</f>
        <v>0</v>
      </c>
      <c r="H225" s="11">
        <v>0</v>
      </c>
      <c r="I225" s="160">
        <f>ROUND(E225*H225,2)</f>
        <v>0</v>
      </c>
      <c r="J225" s="11">
        <v>37190</v>
      </c>
      <c r="K225" s="160">
        <f>ROUND(E225*J225,2)</f>
        <v>37190</v>
      </c>
      <c r="L225" s="160">
        <v>21</v>
      </c>
      <c r="M225" s="160">
        <f>G225*(1+L225/100)</f>
        <v>0</v>
      </c>
      <c r="N225" s="159">
        <v>2.7040000000000002E-2</v>
      </c>
      <c r="O225" s="159">
        <f>ROUND(E225*N225,2)</f>
        <v>0.03</v>
      </c>
      <c r="P225" s="159">
        <v>0</v>
      </c>
      <c r="Q225" s="159">
        <f>ROUND(E225*P225,2)</f>
        <v>0</v>
      </c>
      <c r="R225" s="160"/>
      <c r="S225" s="160" t="s">
        <v>173</v>
      </c>
      <c r="T225" s="161" t="s">
        <v>174</v>
      </c>
      <c r="U225" s="162">
        <v>0</v>
      </c>
      <c r="V225" s="162">
        <f>ROUND(E225*U225,2)</f>
        <v>0</v>
      </c>
      <c r="W225" s="162"/>
      <c r="X225" s="162" t="s">
        <v>218</v>
      </c>
      <c r="Y225" s="162" t="s">
        <v>175</v>
      </c>
      <c r="Z225" s="163"/>
      <c r="AA225" s="163"/>
      <c r="AB225" s="163"/>
      <c r="AC225" s="163"/>
      <c r="AD225" s="163"/>
      <c r="AE225" s="163"/>
      <c r="AF225" s="163"/>
      <c r="AG225" s="163" t="s">
        <v>219</v>
      </c>
      <c r="AH225" s="163"/>
      <c r="AI225" s="163"/>
      <c r="AJ225" s="163"/>
      <c r="AK225" s="163"/>
      <c r="AL225" s="163"/>
      <c r="AM225" s="163"/>
      <c r="AN225" s="163"/>
      <c r="AO225" s="163"/>
      <c r="AP225" s="163"/>
      <c r="AQ225" s="163"/>
      <c r="AR225" s="163"/>
      <c r="AS225" s="163"/>
      <c r="AT225" s="163"/>
      <c r="AU225" s="163"/>
      <c r="AV225" s="163"/>
      <c r="AW225" s="163"/>
      <c r="AX225" s="163"/>
      <c r="AY225" s="163"/>
      <c r="AZ225" s="163"/>
      <c r="BA225" s="163"/>
      <c r="BB225" s="163"/>
      <c r="BC225" s="163"/>
      <c r="BD225" s="163"/>
      <c r="BE225" s="163"/>
      <c r="BF225" s="163"/>
      <c r="BG225" s="163"/>
      <c r="BH225" s="163"/>
    </row>
    <row r="226" spans="1:60" outlineLevel="2" x14ac:dyDescent="0.2">
      <c r="A226" s="164"/>
      <c r="B226" s="165"/>
      <c r="C226" s="258" t="s">
        <v>477</v>
      </c>
      <c r="D226" s="259"/>
      <c r="E226" s="259"/>
      <c r="F226" s="259"/>
      <c r="G226" s="259"/>
      <c r="H226" s="162"/>
      <c r="I226" s="162"/>
      <c r="J226" s="162"/>
      <c r="K226" s="162"/>
      <c r="L226" s="162"/>
      <c r="M226" s="162"/>
      <c r="N226" s="166"/>
      <c r="O226" s="166"/>
      <c r="P226" s="166"/>
      <c r="Q226" s="166"/>
      <c r="R226" s="162"/>
      <c r="S226" s="162"/>
      <c r="T226" s="162"/>
      <c r="U226" s="162"/>
      <c r="V226" s="162"/>
      <c r="W226" s="162"/>
      <c r="X226" s="162"/>
      <c r="Y226" s="162"/>
      <c r="Z226" s="163"/>
      <c r="AA226" s="163"/>
      <c r="AB226" s="163"/>
      <c r="AC226" s="163"/>
      <c r="AD226" s="163"/>
      <c r="AE226" s="163"/>
      <c r="AF226" s="163"/>
      <c r="AG226" s="163" t="s">
        <v>178</v>
      </c>
      <c r="AH226" s="163"/>
      <c r="AI226" s="163"/>
      <c r="AJ226" s="163"/>
      <c r="AK226" s="163"/>
      <c r="AL226" s="163"/>
      <c r="AM226" s="163"/>
      <c r="AN226" s="163"/>
      <c r="AO226" s="163"/>
      <c r="AP226" s="163"/>
      <c r="AQ226" s="163"/>
      <c r="AR226" s="163"/>
      <c r="AS226" s="163"/>
      <c r="AT226" s="163"/>
      <c r="AU226" s="163"/>
      <c r="AV226" s="163"/>
      <c r="AW226" s="163"/>
      <c r="AX226" s="163"/>
      <c r="AY226" s="163"/>
      <c r="AZ226" s="163"/>
      <c r="BA226" s="163"/>
      <c r="BB226" s="163"/>
      <c r="BC226" s="163"/>
      <c r="BD226" s="163"/>
      <c r="BE226" s="163"/>
      <c r="BF226" s="163"/>
      <c r="BG226" s="163"/>
      <c r="BH226" s="163"/>
    </row>
    <row r="227" spans="1:60" outlineLevel="3" x14ac:dyDescent="0.2">
      <c r="A227" s="164"/>
      <c r="B227" s="165"/>
      <c r="C227" s="260" t="s">
        <v>478</v>
      </c>
      <c r="D227" s="261"/>
      <c r="E227" s="261"/>
      <c r="F227" s="261"/>
      <c r="G227" s="261"/>
      <c r="H227" s="162"/>
      <c r="I227" s="162"/>
      <c r="J227" s="162"/>
      <c r="K227" s="162"/>
      <c r="L227" s="162"/>
      <c r="M227" s="162"/>
      <c r="N227" s="166"/>
      <c r="O227" s="166"/>
      <c r="P227" s="166"/>
      <c r="Q227" s="166"/>
      <c r="R227" s="162"/>
      <c r="S227" s="162"/>
      <c r="T227" s="162"/>
      <c r="U227" s="162"/>
      <c r="V227" s="162"/>
      <c r="W227" s="162"/>
      <c r="X227" s="162"/>
      <c r="Y227" s="162"/>
      <c r="Z227" s="163"/>
      <c r="AA227" s="163"/>
      <c r="AB227" s="163"/>
      <c r="AC227" s="163"/>
      <c r="AD227" s="163"/>
      <c r="AE227" s="163"/>
      <c r="AF227" s="163"/>
      <c r="AG227" s="163" t="s">
        <v>178</v>
      </c>
      <c r="AH227" s="163"/>
      <c r="AI227" s="163"/>
      <c r="AJ227" s="163"/>
      <c r="AK227" s="163"/>
      <c r="AL227" s="163"/>
      <c r="AM227" s="163"/>
      <c r="AN227" s="163"/>
      <c r="AO227" s="163"/>
      <c r="AP227" s="163"/>
      <c r="AQ227" s="163"/>
      <c r="AR227" s="163"/>
      <c r="AS227" s="163"/>
      <c r="AT227" s="163"/>
      <c r="AU227" s="163"/>
      <c r="AV227" s="163"/>
      <c r="AW227" s="163"/>
      <c r="AX227" s="163"/>
      <c r="AY227" s="163"/>
      <c r="AZ227" s="163"/>
      <c r="BA227" s="163"/>
      <c r="BB227" s="163"/>
      <c r="BC227" s="163"/>
      <c r="BD227" s="163"/>
      <c r="BE227" s="163"/>
      <c r="BF227" s="163"/>
      <c r="BG227" s="163"/>
      <c r="BH227" s="163"/>
    </row>
    <row r="228" spans="1:60" outlineLevel="3" x14ac:dyDescent="0.2">
      <c r="A228" s="164"/>
      <c r="B228" s="165"/>
      <c r="C228" s="260" t="s">
        <v>479</v>
      </c>
      <c r="D228" s="261"/>
      <c r="E228" s="261"/>
      <c r="F228" s="261"/>
      <c r="G228" s="261"/>
      <c r="H228" s="162"/>
      <c r="I228" s="162"/>
      <c r="J228" s="162"/>
      <c r="K228" s="162"/>
      <c r="L228" s="162"/>
      <c r="M228" s="162"/>
      <c r="N228" s="166"/>
      <c r="O228" s="166"/>
      <c r="P228" s="166"/>
      <c r="Q228" s="166"/>
      <c r="R228" s="162"/>
      <c r="S228" s="162"/>
      <c r="T228" s="162"/>
      <c r="U228" s="162"/>
      <c r="V228" s="162"/>
      <c r="W228" s="162"/>
      <c r="X228" s="162"/>
      <c r="Y228" s="162"/>
      <c r="Z228" s="163"/>
      <c r="AA228" s="163"/>
      <c r="AB228" s="163"/>
      <c r="AC228" s="163"/>
      <c r="AD228" s="163"/>
      <c r="AE228" s="163"/>
      <c r="AF228" s="163"/>
      <c r="AG228" s="163" t="s">
        <v>178</v>
      </c>
      <c r="AH228" s="163"/>
      <c r="AI228" s="163"/>
      <c r="AJ228" s="163"/>
      <c r="AK228" s="163"/>
      <c r="AL228" s="163"/>
      <c r="AM228" s="163"/>
      <c r="AN228" s="163"/>
      <c r="AO228" s="163"/>
      <c r="AP228" s="163"/>
      <c r="AQ228" s="163"/>
      <c r="AR228" s="163"/>
      <c r="AS228" s="163"/>
      <c r="AT228" s="163"/>
      <c r="AU228" s="163"/>
      <c r="AV228" s="163"/>
      <c r="AW228" s="163"/>
      <c r="AX228" s="163"/>
      <c r="AY228" s="163"/>
      <c r="AZ228" s="163"/>
      <c r="BA228" s="163"/>
      <c r="BB228" s="163"/>
      <c r="BC228" s="163"/>
      <c r="BD228" s="163"/>
      <c r="BE228" s="163"/>
      <c r="BF228" s="163"/>
      <c r="BG228" s="163"/>
      <c r="BH228" s="163"/>
    </row>
    <row r="229" spans="1:60" outlineLevel="3" x14ac:dyDescent="0.2">
      <c r="A229" s="164"/>
      <c r="B229" s="165"/>
      <c r="C229" s="260" t="s">
        <v>480</v>
      </c>
      <c r="D229" s="261"/>
      <c r="E229" s="261"/>
      <c r="F229" s="261"/>
      <c r="G229" s="261"/>
      <c r="H229" s="162"/>
      <c r="I229" s="162"/>
      <c r="J229" s="162"/>
      <c r="K229" s="162"/>
      <c r="L229" s="162"/>
      <c r="M229" s="162"/>
      <c r="N229" s="166"/>
      <c r="O229" s="166"/>
      <c r="P229" s="166"/>
      <c r="Q229" s="166"/>
      <c r="R229" s="162"/>
      <c r="S229" s="162"/>
      <c r="T229" s="162"/>
      <c r="U229" s="162"/>
      <c r="V229" s="162"/>
      <c r="W229" s="162"/>
      <c r="X229" s="162"/>
      <c r="Y229" s="162"/>
      <c r="Z229" s="163"/>
      <c r="AA229" s="163"/>
      <c r="AB229" s="163"/>
      <c r="AC229" s="163"/>
      <c r="AD229" s="163"/>
      <c r="AE229" s="163"/>
      <c r="AF229" s="163"/>
      <c r="AG229" s="163" t="s">
        <v>178</v>
      </c>
      <c r="AH229" s="163"/>
      <c r="AI229" s="163"/>
      <c r="AJ229" s="163"/>
      <c r="AK229" s="163"/>
      <c r="AL229" s="163"/>
      <c r="AM229" s="163"/>
      <c r="AN229" s="163"/>
      <c r="AO229" s="163"/>
      <c r="AP229" s="163"/>
      <c r="AQ229" s="163"/>
      <c r="AR229" s="163"/>
      <c r="AS229" s="163"/>
      <c r="AT229" s="163"/>
      <c r="AU229" s="163"/>
      <c r="AV229" s="163"/>
      <c r="AW229" s="163"/>
      <c r="AX229" s="163"/>
      <c r="AY229" s="163"/>
      <c r="AZ229" s="163"/>
      <c r="BA229" s="163"/>
      <c r="BB229" s="163"/>
      <c r="BC229" s="163"/>
      <c r="BD229" s="163"/>
      <c r="BE229" s="163"/>
      <c r="BF229" s="163"/>
      <c r="BG229" s="163"/>
      <c r="BH229" s="163"/>
    </row>
    <row r="230" spans="1:60" outlineLevel="3" x14ac:dyDescent="0.2">
      <c r="A230" s="164"/>
      <c r="B230" s="165"/>
      <c r="C230" s="260" t="s">
        <v>481</v>
      </c>
      <c r="D230" s="261"/>
      <c r="E230" s="261"/>
      <c r="F230" s="261"/>
      <c r="G230" s="261"/>
      <c r="H230" s="162"/>
      <c r="I230" s="162"/>
      <c r="J230" s="162"/>
      <c r="K230" s="162"/>
      <c r="L230" s="162"/>
      <c r="M230" s="162"/>
      <c r="N230" s="166"/>
      <c r="O230" s="166"/>
      <c r="P230" s="166"/>
      <c r="Q230" s="166"/>
      <c r="R230" s="162"/>
      <c r="S230" s="162"/>
      <c r="T230" s="162"/>
      <c r="U230" s="162"/>
      <c r="V230" s="162"/>
      <c r="W230" s="162"/>
      <c r="X230" s="162"/>
      <c r="Y230" s="162"/>
      <c r="Z230" s="163"/>
      <c r="AA230" s="163"/>
      <c r="AB230" s="163"/>
      <c r="AC230" s="163"/>
      <c r="AD230" s="163"/>
      <c r="AE230" s="163"/>
      <c r="AF230" s="163"/>
      <c r="AG230" s="163" t="s">
        <v>178</v>
      </c>
      <c r="AH230" s="163"/>
      <c r="AI230" s="163"/>
      <c r="AJ230" s="163"/>
      <c r="AK230" s="163"/>
      <c r="AL230" s="163"/>
      <c r="AM230" s="163"/>
      <c r="AN230" s="163"/>
      <c r="AO230" s="163"/>
      <c r="AP230" s="163"/>
      <c r="AQ230" s="163"/>
      <c r="AR230" s="163"/>
      <c r="AS230" s="163"/>
      <c r="AT230" s="163"/>
      <c r="AU230" s="163"/>
      <c r="AV230" s="163"/>
      <c r="AW230" s="163"/>
      <c r="AX230" s="163"/>
      <c r="AY230" s="163"/>
      <c r="AZ230" s="163"/>
      <c r="BA230" s="163"/>
      <c r="BB230" s="163"/>
      <c r="BC230" s="163"/>
      <c r="BD230" s="163"/>
      <c r="BE230" s="163"/>
      <c r="BF230" s="163"/>
      <c r="BG230" s="163"/>
      <c r="BH230" s="163"/>
    </row>
    <row r="231" spans="1:60" outlineLevel="2" x14ac:dyDescent="0.2">
      <c r="A231" s="164"/>
      <c r="B231" s="165"/>
      <c r="C231" s="182" t="s">
        <v>246</v>
      </c>
      <c r="D231" s="183"/>
      <c r="E231" s="184"/>
      <c r="F231" s="162"/>
      <c r="G231" s="162"/>
      <c r="H231" s="162"/>
      <c r="I231" s="162"/>
      <c r="J231" s="162"/>
      <c r="K231" s="162"/>
      <c r="L231" s="162"/>
      <c r="M231" s="162"/>
      <c r="N231" s="166"/>
      <c r="O231" s="166"/>
      <c r="P231" s="166"/>
      <c r="Q231" s="166"/>
      <c r="R231" s="162"/>
      <c r="S231" s="162"/>
      <c r="T231" s="162"/>
      <c r="U231" s="162"/>
      <c r="V231" s="162"/>
      <c r="W231" s="162"/>
      <c r="X231" s="162"/>
      <c r="Y231" s="162"/>
      <c r="Z231" s="163"/>
      <c r="AA231" s="163"/>
      <c r="AB231" s="163"/>
      <c r="AC231" s="163"/>
      <c r="AD231" s="163"/>
      <c r="AE231" s="163"/>
      <c r="AF231" s="163"/>
      <c r="AG231" s="163" t="s">
        <v>222</v>
      </c>
      <c r="AH231" s="163">
        <v>0</v>
      </c>
      <c r="AI231" s="163"/>
      <c r="AJ231" s="163"/>
      <c r="AK231" s="163"/>
      <c r="AL231" s="163"/>
      <c r="AM231" s="163"/>
      <c r="AN231" s="163"/>
      <c r="AO231" s="163"/>
      <c r="AP231" s="163"/>
      <c r="AQ231" s="163"/>
      <c r="AR231" s="163"/>
      <c r="AS231" s="163"/>
      <c r="AT231" s="163"/>
      <c r="AU231" s="163"/>
      <c r="AV231" s="163"/>
      <c r="AW231" s="163"/>
      <c r="AX231" s="163"/>
      <c r="AY231" s="163"/>
      <c r="AZ231" s="163"/>
      <c r="BA231" s="163"/>
      <c r="BB231" s="163"/>
      <c r="BC231" s="163"/>
      <c r="BD231" s="163"/>
      <c r="BE231" s="163"/>
      <c r="BF231" s="163"/>
      <c r="BG231" s="163"/>
      <c r="BH231" s="163"/>
    </row>
    <row r="232" spans="1:60" outlineLevel="3" x14ac:dyDescent="0.2">
      <c r="A232" s="164"/>
      <c r="B232" s="165"/>
      <c r="C232" s="182" t="s">
        <v>466</v>
      </c>
      <c r="D232" s="183"/>
      <c r="E232" s="184"/>
      <c r="F232" s="162"/>
      <c r="G232" s="162"/>
      <c r="H232" s="162"/>
      <c r="I232" s="162"/>
      <c r="J232" s="162"/>
      <c r="K232" s="162"/>
      <c r="L232" s="162"/>
      <c r="M232" s="162"/>
      <c r="N232" s="166"/>
      <c r="O232" s="166"/>
      <c r="P232" s="166"/>
      <c r="Q232" s="166"/>
      <c r="R232" s="162"/>
      <c r="S232" s="162"/>
      <c r="T232" s="162"/>
      <c r="U232" s="162"/>
      <c r="V232" s="162"/>
      <c r="W232" s="162"/>
      <c r="X232" s="162"/>
      <c r="Y232" s="162"/>
      <c r="Z232" s="163"/>
      <c r="AA232" s="163"/>
      <c r="AB232" s="163"/>
      <c r="AC232" s="163"/>
      <c r="AD232" s="163"/>
      <c r="AE232" s="163"/>
      <c r="AF232" s="163"/>
      <c r="AG232" s="163" t="s">
        <v>222</v>
      </c>
      <c r="AH232" s="163">
        <v>0</v>
      </c>
      <c r="AI232" s="163"/>
      <c r="AJ232" s="163"/>
      <c r="AK232" s="163"/>
      <c r="AL232" s="163"/>
      <c r="AM232" s="163"/>
      <c r="AN232" s="163"/>
      <c r="AO232" s="163"/>
      <c r="AP232" s="163"/>
      <c r="AQ232" s="163"/>
      <c r="AR232" s="163"/>
      <c r="AS232" s="163"/>
      <c r="AT232" s="163"/>
      <c r="AU232" s="163"/>
      <c r="AV232" s="163"/>
      <c r="AW232" s="163"/>
      <c r="AX232" s="163"/>
      <c r="AY232" s="163"/>
      <c r="AZ232" s="163"/>
      <c r="BA232" s="163"/>
      <c r="BB232" s="163"/>
      <c r="BC232" s="163"/>
      <c r="BD232" s="163"/>
      <c r="BE232" s="163"/>
      <c r="BF232" s="163"/>
      <c r="BG232" s="163"/>
      <c r="BH232" s="163"/>
    </row>
    <row r="233" spans="1:60" outlineLevel="3" x14ac:dyDescent="0.2">
      <c r="A233" s="164"/>
      <c r="B233" s="165"/>
      <c r="C233" s="182" t="s">
        <v>482</v>
      </c>
      <c r="D233" s="183"/>
      <c r="E233" s="184">
        <v>1</v>
      </c>
      <c r="F233" s="162"/>
      <c r="G233" s="162"/>
      <c r="H233" s="162"/>
      <c r="I233" s="162"/>
      <c r="J233" s="162"/>
      <c r="K233" s="162"/>
      <c r="L233" s="162"/>
      <c r="M233" s="162"/>
      <c r="N233" s="166"/>
      <c r="O233" s="166"/>
      <c r="P233" s="166"/>
      <c r="Q233" s="166"/>
      <c r="R233" s="162"/>
      <c r="S233" s="162"/>
      <c r="T233" s="162"/>
      <c r="U233" s="162"/>
      <c r="V233" s="162"/>
      <c r="W233" s="162"/>
      <c r="X233" s="162"/>
      <c r="Y233" s="162"/>
      <c r="Z233" s="163"/>
      <c r="AA233" s="163"/>
      <c r="AB233" s="163"/>
      <c r="AC233" s="163"/>
      <c r="AD233" s="163"/>
      <c r="AE233" s="163"/>
      <c r="AF233" s="163"/>
      <c r="AG233" s="163" t="s">
        <v>222</v>
      </c>
      <c r="AH233" s="163">
        <v>0</v>
      </c>
      <c r="AI233" s="163"/>
      <c r="AJ233" s="163"/>
      <c r="AK233" s="163"/>
      <c r="AL233" s="163"/>
      <c r="AM233" s="163"/>
      <c r="AN233" s="163"/>
      <c r="AO233" s="163"/>
      <c r="AP233" s="163"/>
      <c r="AQ233" s="163"/>
      <c r="AR233" s="163"/>
      <c r="AS233" s="163"/>
      <c r="AT233" s="163"/>
      <c r="AU233" s="163"/>
      <c r="AV233" s="163"/>
      <c r="AW233" s="163"/>
      <c r="AX233" s="163"/>
      <c r="AY233" s="163"/>
      <c r="AZ233" s="163"/>
      <c r="BA233" s="163"/>
      <c r="BB233" s="163"/>
      <c r="BC233" s="163"/>
      <c r="BD233" s="163"/>
      <c r="BE233" s="163"/>
      <c r="BF233" s="163"/>
      <c r="BG233" s="163"/>
      <c r="BH233" s="163"/>
    </row>
    <row r="234" spans="1:60" ht="22.5" outlineLevel="1" x14ac:dyDescent="0.2">
      <c r="A234" s="155">
        <v>51</v>
      </c>
      <c r="B234" s="156" t="s">
        <v>483</v>
      </c>
      <c r="C234" s="157" t="s">
        <v>484</v>
      </c>
      <c r="D234" s="158" t="s">
        <v>266</v>
      </c>
      <c r="E234" s="159">
        <v>1</v>
      </c>
      <c r="F234" s="11"/>
      <c r="G234" s="160">
        <f>ROUND(E234*F234,2)</f>
        <v>0</v>
      </c>
      <c r="H234" s="11">
        <v>0</v>
      </c>
      <c r="I234" s="160">
        <f>ROUND(E234*H234,2)</f>
        <v>0</v>
      </c>
      <c r="J234" s="11">
        <v>35780</v>
      </c>
      <c r="K234" s="160">
        <f>ROUND(E234*J234,2)</f>
        <v>35780</v>
      </c>
      <c r="L234" s="160">
        <v>21</v>
      </c>
      <c r="M234" s="160">
        <f>G234*(1+L234/100)</f>
        <v>0</v>
      </c>
      <c r="N234" s="159">
        <v>2.6020000000000001E-2</v>
      </c>
      <c r="O234" s="159">
        <f>ROUND(E234*N234,2)</f>
        <v>0.03</v>
      </c>
      <c r="P234" s="159">
        <v>0</v>
      </c>
      <c r="Q234" s="159">
        <f>ROUND(E234*P234,2)</f>
        <v>0</v>
      </c>
      <c r="R234" s="160"/>
      <c r="S234" s="160" t="s">
        <v>173</v>
      </c>
      <c r="T234" s="161" t="s">
        <v>174</v>
      </c>
      <c r="U234" s="162">
        <v>0</v>
      </c>
      <c r="V234" s="162">
        <f>ROUND(E234*U234,2)</f>
        <v>0</v>
      </c>
      <c r="W234" s="162"/>
      <c r="X234" s="162" t="s">
        <v>218</v>
      </c>
      <c r="Y234" s="162" t="s">
        <v>175</v>
      </c>
      <c r="Z234" s="163"/>
      <c r="AA234" s="163"/>
      <c r="AB234" s="163"/>
      <c r="AC234" s="163"/>
      <c r="AD234" s="163"/>
      <c r="AE234" s="163"/>
      <c r="AF234" s="163"/>
      <c r="AG234" s="163" t="s">
        <v>219</v>
      </c>
      <c r="AH234" s="163"/>
      <c r="AI234" s="163"/>
      <c r="AJ234" s="163"/>
      <c r="AK234" s="163"/>
      <c r="AL234" s="163"/>
      <c r="AM234" s="163"/>
      <c r="AN234" s="163"/>
      <c r="AO234" s="163"/>
      <c r="AP234" s="163"/>
      <c r="AQ234" s="163"/>
      <c r="AR234" s="163"/>
      <c r="AS234" s="163"/>
      <c r="AT234" s="163"/>
      <c r="AU234" s="163"/>
      <c r="AV234" s="163"/>
      <c r="AW234" s="163"/>
      <c r="AX234" s="163"/>
      <c r="AY234" s="163"/>
      <c r="AZ234" s="163"/>
      <c r="BA234" s="163"/>
      <c r="BB234" s="163"/>
      <c r="BC234" s="163"/>
      <c r="BD234" s="163"/>
      <c r="BE234" s="163"/>
      <c r="BF234" s="163"/>
      <c r="BG234" s="163"/>
      <c r="BH234" s="163"/>
    </row>
    <row r="235" spans="1:60" outlineLevel="2" x14ac:dyDescent="0.2">
      <c r="A235" s="164"/>
      <c r="B235" s="165"/>
      <c r="C235" s="258" t="s">
        <v>477</v>
      </c>
      <c r="D235" s="259"/>
      <c r="E235" s="259"/>
      <c r="F235" s="259"/>
      <c r="G235" s="259"/>
      <c r="H235" s="162"/>
      <c r="I235" s="162"/>
      <c r="J235" s="162"/>
      <c r="K235" s="162"/>
      <c r="L235" s="162"/>
      <c r="M235" s="162"/>
      <c r="N235" s="166"/>
      <c r="O235" s="166"/>
      <c r="P235" s="166"/>
      <c r="Q235" s="166"/>
      <c r="R235" s="162"/>
      <c r="S235" s="162"/>
      <c r="T235" s="162"/>
      <c r="U235" s="162"/>
      <c r="V235" s="162"/>
      <c r="W235" s="162"/>
      <c r="X235" s="162"/>
      <c r="Y235" s="162"/>
      <c r="Z235" s="163"/>
      <c r="AA235" s="163"/>
      <c r="AB235" s="163"/>
      <c r="AC235" s="163"/>
      <c r="AD235" s="163"/>
      <c r="AE235" s="163"/>
      <c r="AF235" s="163"/>
      <c r="AG235" s="163" t="s">
        <v>178</v>
      </c>
      <c r="AH235" s="163"/>
      <c r="AI235" s="163"/>
      <c r="AJ235" s="163"/>
      <c r="AK235" s="163"/>
      <c r="AL235" s="163"/>
      <c r="AM235" s="163"/>
      <c r="AN235" s="163"/>
      <c r="AO235" s="163"/>
      <c r="AP235" s="163"/>
      <c r="AQ235" s="163"/>
      <c r="AR235" s="163"/>
      <c r="AS235" s="163"/>
      <c r="AT235" s="163"/>
      <c r="AU235" s="163"/>
      <c r="AV235" s="163"/>
      <c r="AW235" s="163"/>
      <c r="AX235" s="163"/>
      <c r="AY235" s="163"/>
      <c r="AZ235" s="163"/>
      <c r="BA235" s="163"/>
      <c r="BB235" s="163"/>
      <c r="BC235" s="163"/>
      <c r="BD235" s="163"/>
      <c r="BE235" s="163"/>
      <c r="BF235" s="163"/>
      <c r="BG235" s="163"/>
      <c r="BH235" s="163"/>
    </row>
    <row r="236" spans="1:60" outlineLevel="3" x14ac:dyDescent="0.2">
      <c r="A236" s="164"/>
      <c r="B236" s="165"/>
      <c r="C236" s="260" t="s">
        <v>478</v>
      </c>
      <c r="D236" s="261"/>
      <c r="E236" s="261"/>
      <c r="F236" s="261"/>
      <c r="G236" s="261"/>
      <c r="H236" s="162"/>
      <c r="I236" s="162"/>
      <c r="J236" s="162"/>
      <c r="K236" s="162"/>
      <c r="L236" s="162"/>
      <c r="M236" s="162"/>
      <c r="N236" s="166"/>
      <c r="O236" s="166"/>
      <c r="P236" s="166"/>
      <c r="Q236" s="166"/>
      <c r="R236" s="162"/>
      <c r="S236" s="162"/>
      <c r="T236" s="162"/>
      <c r="U236" s="162"/>
      <c r="V236" s="162"/>
      <c r="W236" s="162"/>
      <c r="X236" s="162"/>
      <c r="Y236" s="162"/>
      <c r="Z236" s="163"/>
      <c r="AA236" s="163"/>
      <c r="AB236" s="163"/>
      <c r="AC236" s="163"/>
      <c r="AD236" s="163"/>
      <c r="AE236" s="163"/>
      <c r="AF236" s="163"/>
      <c r="AG236" s="163" t="s">
        <v>178</v>
      </c>
      <c r="AH236" s="163"/>
      <c r="AI236" s="163"/>
      <c r="AJ236" s="163"/>
      <c r="AK236" s="163"/>
      <c r="AL236" s="163"/>
      <c r="AM236" s="163"/>
      <c r="AN236" s="163"/>
      <c r="AO236" s="163"/>
      <c r="AP236" s="163"/>
      <c r="AQ236" s="163"/>
      <c r="AR236" s="163"/>
      <c r="AS236" s="163"/>
      <c r="AT236" s="163"/>
      <c r="AU236" s="163"/>
      <c r="AV236" s="163"/>
      <c r="AW236" s="163"/>
      <c r="AX236" s="163"/>
      <c r="AY236" s="163"/>
      <c r="AZ236" s="163"/>
      <c r="BA236" s="163"/>
      <c r="BB236" s="163"/>
      <c r="BC236" s="163"/>
      <c r="BD236" s="163"/>
      <c r="BE236" s="163"/>
      <c r="BF236" s="163"/>
      <c r="BG236" s="163"/>
      <c r="BH236" s="163"/>
    </row>
    <row r="237" spans="1:60" outlineLevel="3" x14ac:dyDescent="0.2">
      <c r="A237" s="164"/>
      <c r="B237" s="165"/>
      <c r="C237" s="260" t="s">
        <v>479</v>
      </c>
      <c r="D237" s="261"/>
      <c r="E237" s="261"/>
      <c r="F237" s="261"/>
      <c r="G237" s="261"/>
      <c r="H237" s="162"/>
      <c r="I237" s="162"/>
      <c r="J237" s="162"/>
      <c r="K237" s="162"/>
      <c r="L237" s="162"/>
      <c r="M237" s="162"/>
      <c r="N237" s="166"/>
      <c r="O237" s="166"/>
      <c r="P237" s="166"/>
      <c r="Q237" s="166"/>
      <c r="R237" s="162"/>
      <c r="S237" s="162"/>
      <c r="T237" s="162"/>
      <c r="U237" s="162"/>
      <c r="V237" s="162"/>
      <c r="W237" s="162"/>
      <c r="X237" s="162"/>
      <c r="Y237" s="162"/>
      <c r="Z237" s="163"/>
      <c r="AA237" s="163"/>
      <c r="AB237" s="163"/>
      <c r="AC237" s="163"/>
      <c r="AD237" s="163"/>
      <c r="AE237" s="163"/>
      <c r="AF237" s="163"/>
      <c r="AG237" s="163" t="s">
        <v>178</v>
      </c>
      <c r="AH237" s="163"/>
      <c r="AI237" s="163"/>
      <c r="AJ237" s="163"/>
      <c r="AK237" s="163"/>
      <c r="AL237" s="163"/>
      <c r="AM237" s="163"/>
      <c r="AN237" s="163"/>
      <c r="AO237" s="163"/>
      <c r="AP237" s="163"/>
      <c r="AQ237" s="163"/>
      <c r="AR237" s="163"/>
      <c r="AS237" s="163"/>
      <c r="AT237" s="163"/>
      <c r="AU237" s="163"/>
      <c r="AV237" s="163"/>
      <c r="AW237" s="163"/>
      <c r="AX237" s="163"/>
      <c r="AY237" s="163"/>
      <c r="AZ237" s="163"/>
      <c r="BA237" s="163"/>
      <c r="BB237" s="163"/>
      <c r="BC237" s="163"/>
      <c r="BD237" s="163"/>
      <c r="BE237" s="163"/>
      <c r="BF237" s="163"/>
      <c r="BG237" s="163"/>
      <c r="BH237" s="163"/>
    </row>
    <row r="238" spans="1:60" outlineLevel="3" x14ac:dyDescent="0.2">
      <c r="A238" s="164"/>
      <c r="B238" s="165"/>
      <c r="C238" s="260" t="s">
        <v>480</v>
      </c>
      <c r="D238" s="261"/>
      <c r="E238" s="261"/>
      <c r="F238" s="261"/>
      <c r="G238" s="261"/>
      <c r="H238" s="162"/>
      <c r="I238" s="162"/>
      <c r="J238" s="162"/>
      <c r="K238" s="162"/>
      <c r="L238" s="162"/>
      <c r="M238" s="162"/>
      <c r="N238" s="166"/>
      <c r="O238" s="166"/>
      <c r="P238" s="166"/>
      <c r="Q238" s="166"/>
      <c r="R238" s="162"/>
      <c r="S238" s="162"/>
      <c r="T238" s="162"/>
      <c r="U238" s="162"/>
      <c r="V238" s="162"/>
      <c r="W238" s="162"/>
      <c r="X238" s="162"/>
      <c r="Y238" s="162"/>
      <c r="Z238" s="163"/>
      <c r="AA238" s="163"/>
      <c r="AB238" s="163"/>
      <c r="AC238" s="163"/>
      <c r="AD238" s="163"/>
      <c r="AE238" s="163"/>
      <c r="AF238" s="163"/>
      <c r="AG238" s="163" t="s">
        <v>178</v>
      </c>
      <c r="AH238" s="163"/>
      <c r="AI238" s="163"/>
      <c r="AJ238" s="163"/>
      <c r="AK238" s="163"/>
      <c r="AL238" s="163"/>
      <c r="AM238" s="163"/>
      <c r="AN238" s="163"/>
      <c r="AO238" s="163"/>
      <c r="AP238" s="163"/>
      <c r="AQ238" s="163"/>
      <c r="AR238" s="163"/>
      <c r="AS238" s="163"/>
      <c r="AT238" s="163"/>
      <c r="AU238" s="163"/>
      <c r="AV238" s="163"/>
      <c r="AW238" s="163"/>
      <c r="AX238" s="163"/>
      <c r="AY238" s="163"/>
      <c r="AZ238" s="163"/>
      <c r="BA238" s="163"/>
      <c r="BB238" s="163"/>
      <c r="BC238" s="163"/>
      <c r="BD238" s="163"/>
      <c r="BE238" s="163"/>
      <c r="BF238" s="163"/>
      <c r="BG238" s="163"/>
      <c r="BH238" s="163"/>
    </row>
    <row r="239" spans="1:60" outlineLevel="3" x14ac:dyDescent="0.2">
      <c r="A239" s="164"/>
      <c r="B239" s="165"/>
      <c r="C239" s="260" t="s">
        <v>481</v>
      </c>
      <c r="D239" s="261"/>
      <c r="E239" s="261"/>
      <c r="F239" s="261"/>
      <c r="G239" s="261"/>
      <c r="H239" s="162"/>
      <c r="I239" s="162"/>
      <c r="J239" s="162"/>
      <c r="K239" s="162"/>
      <c r="L239" s="162"/>
      <c r="M239" s="162"/>
      <c r="N239" s="166"/>
      <c r="O239" s="166"/>
      <c r="P239" s="166"/>
      <c r="Q239" s="166"/>
      <c r="R239" s="162"/>
      <c r="S239" s="162"/>
      <c r="T239" s="162"/>
      <c r="U239" s="162"/>
      <c r="V239" s="162"/>
      <c r="W239" s="162"/>
      <c r="X239" s="162"/>
      <c r="Y239" s="162"/>
      <c r="Z239" s="163"/>
      <c r="AA239" s="163"/>
      <c r="AB239" s="163"/>
      <c r="AC239" s="163"/>
      <c r="AD239" s="163"/>
      <c r="AE239" s="163"/>
      <c r="AF239" s="163"/>
      <c r="AG239" s="163" t="s">
        <v>178</v>
      </c>
      <c r="AH239" s="163"/>
      <c r="AI239" s="163"/>
      <c r="AJ239" s="163"/>
      <c r="AK239" s="163"/>
      <c r="AL239" s="163"/>
      <c r="AM239" s="163"/>
      <c r="AN239" s="163"/>
      <c r="AO239" s="163"/>
      <c r="AP239" s="163"/>
      <c r="AQ239" s="163"/>
      <c r="AR239" s="163"/>
      <c r="AS239" s="163"/>
      <c r="AT239" s="163"/>
      <c r="AU239" s="163"/>
      <c r="AV239" s="163"/>
      <c r="AW239" s="163"/>
      <c r="AX239" s="163"/>
      <c r="AY239" s="163"/>
      <c r="AZ239" s="163"/>
      <c r="BA239" s="163"/>
      <c r="BB239" s="163"/>
      <c r="BC239" s="163"/>
      <c r="BD239" s="163"/>
      <c r="BE239" s="163"/>
      <c r="BF239" s="163"/>
      <c r="BG239" s="163"/>
      <c r="BH239" s="163"/>
    </row>
    <row r="240" spans="1:60" outlineLevel="2" x14ac:dyDescent="0.2">
      <c r="A240" s="164"/>
      <c r="B240" s="165"/>
      <c r="C240" s="182" t="s">
        <v>246</v>
      </c>
      <c r="D240" s="183"/>
      <c r="E240" s="184"/>
      <c r="F240" s="162"/>
      <c r="G240" s="162"/>
      <c r="H240" s="162"/>
      <c r="I240" s="162"/>
      <c r="J240" s="162"/>
      <c r="K240" s="162"/>
      <c r="L240" s="162"/>
      <c r="M240" s="162"/>
      <c r="N240" s="166"/>
      <c r="O240" s="166"/>
      <c r="P240" s="166"/>
      <c r="Q240" s="166"/>
      <c r="R240" s="162"/>
      <c r="S240" s="162"/>
      <c r="T240" s="162"/>
      <c r="U240" s="162"/>
      <c r="V240" s="162"/>
      <c r="W240" s="162"/>
      <c r="X240" s="162"/>
      <c r="Y240" s="162"/>
      <c r="Z240" s="163"/>
      <c r="AA240" s="163"/>
      <c r="AB240" s="163"/>
      <c r="AC240" s="163"/>
      <c r="AD240" s="163"/>
      <c r="AE240" s="163"/>
      <c r="AF240" s="163"/>
      <c r="AG240" s="163" t="s">
        <v>222</v>
      </c>
      <c r="AH240" s="163">
        <v>0</v>
      </c>
      <c r="AI240" s="163"/>
      <c r="AJ240" s="163"/>
      <c r="AK240" s="163"/>
      <c r="AL240" s="163"/>
      <c r="AM240" s="163"/>
      <c r="AN240" s="163"/>
      <c r="AO240" s="163"/>
      <c r="AP240" s="163"/>
      <c r="AQ240" s="163"/>
      <c r="AR240" s="163"/>
      <c r="AS240" s="163"/>
      <c r="AT240" s="163"/>
      <c r="AU240" s="163"/>
      <c r="AV240" s="163"/>
      <c r="AW240" s="163"/>
      <c r="AX240" s="163"/>
      <c r="AY240" s="163"/>
      <c r="AZ240" s="163"/>
      <c r="BA240" s="163"/>
      <c r="BB240" s="163"/>
      <c r="BC240" s="163"/>
      <c r="BD240" s="163"/>
      <c r="BE240" s="163"/>
      <c r="BF240" s="163"/>
      <c r="BG240" s="163"/>
      <c r="BH240" s="163"/>
    </row>
    <row r="241" spans="1:60" outlineLevel="3" x14ac:dyDescent="0.2">
      <c r="A241" s="164"/>
      <c r="B241" s="165"/>
      <c r="C241" s="182" t="s">
        <v>466</v>
      </c>
      <c r="D241" s="183"/>
      <c r="E241" s="184"/>
      <c r="F241" s="162"/>
      <c r="G241" s="162"/>
      <c r="H241" s="162"/>
      <c r="I241" s="162"/>
      <c r="J241" s="162"/>
      <c r="K241" s="162"/>
      <c r="L241" s="162"/>
      <c r="M241" s="162"/>
      <c r="N241" s="166"/>
      <c r="O241" s="166"/>
      <c r="P241" s="166"/>
      <c r="Q241" s="166"/>
      <c r="R241" s="162"/>
      <c r="S241" s="162"/>
      <c r="T241" s="162"/>
      <c r="U241" s="162"/>
      <c r="V241" s="162"/>
      <c r="W241" s="162"/>
      <c r="X241" s="162"/>
      <c r="Y241" s="162"/>
      <c r="Z241" s="163"/>
      <c r="AA241" s="163"/>
      <c r="AB241" s="163"/>
      <c r="AC241" s="163"/>
      <c r="AD241" s="163"/>
      <c r="AE241" s="163"/>
      <c r="AF241" s="163"/>
      <c r="AG241" s="163" t="s">
        <v>222</v>
      </c>
      <c r="AH241" s="163">
        <v>0</v>
      </c>
      <c r="AI241" s="163"/>
      <c r="AJ241" s="163"/>
      <c r="AK241" s="163"/>
      <c r="AL241" s="163"/>
      <c r="AM241" s="163"/>
      <c r="AN241" s="163"/>
      <c r="AO241" s="163"/>
      <c r="AP241" s="163"/>
      <c r="AQ241" s="163"/>
      <c r="AR241" s="163"/>
      <c r="AS241" s="163"/>
      <c r="AT241" s="163"/>
      <c r="AU241" s="163"/>
      <c r="AV241" s="163"/>
      <c r="AW241" s="163"/>
      <c r="AX241" s="163"/>
      <c r="AY241" s="163"/>
      <c r="AZ241" s="163"/>
      <c r="BA241" s="163"/>
      <c r="BB241" s="163"/>
      <c r="BC241" s="163"/>
      <c r="BD241" s="163"/>
      <c r="BE241" s="163"/>
      <c r="BF241" s="163"/>
      <c r="BG241" s="163"/>
      <c r="BH241" s="163"/>
    </row>
    <row r="242" spans="1:60" outlineLevel="3" x14ac:dyDescent="0.2">
      <c r="A242" s="164"/>
      <c r="B242" s="165"/>
      <c r="C242" s="182" t="s">
        <v>485</v>
      </c>
      <c r="D242" s="183"/>
      <c r="E242" s="184">
        <v>1</v>
      </c>
      <c r="F242" s="162"/>
      <c r="G242" s="162"/>
      <c r="H242" s="162"/>
      <c r="I242" s="162"/>
      <c r="J242" s="162"/>
      <c r="K242" s="162"/>
      <c r="L242" s="162"/>
      <c r="M242" s="162"/>
      <c r="N242" s="166"/>
      <c r="O242" s="166"/>
      <c r="P242" s="166"/>
      <c r="Q242" s="166"/>
      <c r="R242" s="162"/>
      <c r="S242" s="162"/>
      <c r="T242" s="162"/>
      <c r="U242" s="162"/>
      <c r="V242" s="162"/>
      <c r="W242" s="162"/>
      <c r="X242" s="162"/>
      <c r="Y242" s="162"/>
      <c r="Z242" s="163"/>
      <c r="AA242" s="163"/>
      <c r="AB242" s="163"/>
      <c r="AC242" s="163"/>
      <c r="AD242" s="163"/>
      <c r="AE242" s="163"/>
      <c r="AF242" s="163"/>
      <c r="AG242" s="163" t="s">
        <v>222</v>
      </c>
      <c r="AH242" s="163">
        <v>0</v>
      </c>
      <c r="AI242" s="163"/>
      <c r="AJ242" s="163"/>
      <c r="AK242" s="163"/>
      <c r="AL242" s="163"/>
      <c r="AM242" s="163"/>
      <c r="AN242" s="163"/>
      <c r="AO242" s="163"/>
      <c r="AP242" s="163"/>
      <c r="AQ242" s="163"/>
      <c r="AR242" s="163"/>
      <c r="AS242" s="163"/>
      <c r="AT242" s="163"/>
      <c r="AU242" s="163"/>
      <c r="AV242" s="163"/>
      <c r="AW242" s="163"/>
      <c r="AX242" s="163"/>
      <c r="AY242" s="163"/>
      <c r="AZ242" s="163"/>
      <c r="BA242" s="163"/>
      <c r="BB242" s="163"/>
      <c r="BC242" s="163"/>
      <c r="BD242" s="163"/>
      <c r="BE242" s="163"/>
      <c r="BF242" s="163"/>
      <c r="BG242" s="163"/>
      <c r="BH242" s="163"/>
    </row>
    <row r="243" spans="1:60" ht="22.5" outlineLevel="1" x14ac:dyDescent="0.2">
      <c r="A243" s="155">
        <v>52</v>
      </c>
      <c r="B243" s="156" t="s">
        <v>486</v>
      </c>
      <c r="C243" s="157" t="s">
        <v>487</v>
      </c>
      <c r="D243" s="158" t="s">
        <v>266</v>
      </c>
      <c r="E243" s="159">
        <v>1</v>
      </c>
      <c r="F243" s="11"/>
      <c r="G243" s="160">
        <f>ROUND(E243*F243,2)</f>
        <v>0</v>
      </c>
      <c r="H243" s="11">
        <v>0</v>
      </c>
      <c r="I243" s="160">
        <f>ROUND(E243*H243,2)</f>
        <v>0</v>
      </c>
      <c r="J243" s="11">
        <v>4375</v>
      </c>
      <c r="K243" s="160">
        <f>ROUND(E243*J243,2)</f>
        <v>4375</v>
      </c>
      <c r="L243" s="160">
        <v>21</v>
      </c>
      <c r="M243" s="160">
        <f>G243*(1+L243/100)</f>
        <v>0</v>
      </c>
      <c r="N243" s="159">
        <v>1.4999999999999999E-2</v>
      </c>
      <c r="O243" s="159">
        <f>ROUND(E243*N243,2)</f>
        <v>0.02</v>
      </c>
      <c r="P243" s="159">
        <v>0</v>
      </c>
      <c r="Q243" s="159">
        <f>ROUND(E243*P243,2)</f>
        <v>0</v>
      </c>
      <c r="R243" s="160"/>
      <c r="S243" s="160" t="s">
        <v>173</v>
      </c>
      <c r="T243" s="161" t="s">
        <v>174</v>
      </c>
      <c r="U243" s="162">
        <v>0</v>
      </c>
      <c r="V243" s="162">
        <f>ROUND(E243*U243,2)</f>
        <v>0</v>
      </c>
      <c r="W243" s="162"/>
      <c r="X243" s="162" t="s">
        <v>218</v>
      </c>
      <c r="Y243" s="162" t="s">
        <v>175</v>
      </c>
      <c r="Z243" s="163"/>
      <c r="AA243" s="163"/>
      <c r="AB243" s="163"/>
      <c r="AC243" s="163"/>
      <c r="AD243" s="163"/>
      <c r="AE243" s="163"/>
      <c r="AF243" s="163"/>
      <c r="AG243" s="163" t="s">
        <v>219</v>
      </c>
      <c r="AH243" s="163"/>
      <c r="AI243" s="163"/>
      <c r="AJ243" s="163"/>
      <c r="AK243" s="163"/>
      <c r="AL243" s="163"/>
      <c r="AM243" s="163"/>
      <c r="AN243" s="163"/>
      <c r="AO243" s="163"/>
      <c r="AP243" s="163"/>
      <c r="AQ243" s="163"/>
      <c r="AR243" s="163"/>
      <c r="AS243" s="163"/>
      <c r="AT243" s="163"/>
      <c r="AU243" s="163"/>
      <c r="AV243" s="163"/>
      <c r="AW243" s="163"/>
      <c r="AX243" s="163"/>
      <c r="AY243" s="163"/>
      <c r="AZ243" s="163"/>
      <c r="BA243" s="163"/>
      <c r="BB243" s="163"/>
      <c r="BC243" s="163"/>
      <c r="BD243" s="163"/>
      <c r="BE243" s="163"/>
      <c r="BF243" s="163"/>
      <c r="BG243" s="163"/>
      <c r="BH243" s="163"/>
    </row>
    <row r="244" spans="1:60" outlineLevel="2" x14ac:dyDescent="0.2">
      <c r="A244" s="164"/>
      <c r="B244" s="165"/>
      <c r="C244" s="258" t="s">
        <v>488</v>
      </c>
      <c r="D244" s="259"/>
      <c r="E244" s="259"/>
      <c r="F244" s="259"/>
      <c r="G244" s="259"/>
      <c r="H244" s="162"/>
      <c r="I244" s="162"/>
      <c r="J244" s="162"/>
      <c r="K244" s="162"/>
      <c r="L244" s="162"/>
      <c r="M244" s="162"/>
      <c r="N244" s="166"/>
      <c r="O244" s="166"/>
      <c r="P244" s="166"/>
      <c r="Q244" s="166"/>
      <c r="R244" s="162"/>
      <c r="S244" s="162"/>
      <c r="T244" s="162"/>
      <c r="U244" s="162"/>
      <c r="V244" s="162"/>
      <c r="W244" s="162"/>
      <c r="X244" s="162"/>
      <c r="Y244" s="162"/>
      <c r="Z244" s="163"/>
      <c r="AA244" s="163"/>
      <c r="AB244" s="163"/>
      <c r="AC244" s="163"/>
      <c r="AD244" s="163"/>
      <c r="AE244" s="163"/>
      <c r="AF244" s="163"/>
      <c r="AG244" s="163" t="s">
        <v>178</v>
      </c>
      <c r="AH244" s="163"/>
      <c r="AI244" s="163"/>
      <c r="AJ244" s="163"/>
      <c r="AK244" s="163"/>
      <c r="AL244" s="163"/>
      <c r="AM244" s="163"/>
      <c r="AN244" s="163"/>
      <c r="AO244" s="163"/>
      <c r="AP244" s="163"/>
      <c r="AQ244" s="163"/>
      <c r="AR244" s="163"/>
      <c r="AS244" s="163"/>
      <c r="AT244" s="163"/>
      <c r="AU244" s="163"/>
      <c r="AV244" s="163"/>
      <c r="AW244" s="163"/>
      <c r="AX244" s="163"/>
      <c r="AY244" s="163"/>
      <c r="AZ244" s="163"/>
      <c r="BA244" s="163"/>
      <c r="BB244" s="163"/>
      <c r="BC244" s="163"/>
      <c r="BD244" s="163"/>
      <c r="BE244" s="163"/>
      <c r="BF244" s="163"/>
      <c r="BG244" s="163"/>
      <c r="BH244" s="163"/>
    </row>
    <row r="245" spans="1:60" outlineLevel="3" x14ac:dyDescent="0.2">
      <c r="A245" s="164"/>
      <c r="B245" s="165"/>
      <c r="C245" s="260" t="s">
        <v>489</v>
      </c>
      <c r="D245" s="261"/>
      <c r="E245" s="261"/>
      <c r="F245" s="261"/>
      <c r="G245" s="261"/>
      <c r="H245" s="162"/>
      <c r="I245" s="162"/>
      <c r="J245" s="162"/>
      <c r="K245" s="162"/>
      <c r="L245" s="162"/>
      <c r="M245" s="162"/>
      <c r="N245" s="166"/>
      <c r="O245" s="166"/>
      <c r="P245" s="166"/>
      <c r="Q245" s="166"/>
      <c r="R245" s="162"/>
      <c r="S245" s="162"/>
      <c r="T245" s="162"/>
      <c r="U245" s="162"/>
      <c r="V245" s="162"/>
      <c r="W245" s="162"/>
      <c r="X245" s="162"/>
      <c r="Y245" s="162"/>
      <c r="Z245" s="163"/>
      <c r="AA245" s="163"/>
      <c r="AB245" s="163"/>
      <c r="AC245" s="163"/>
      <c r="AD245" s="163"/>
      <c r="AE245" s="163"/>
      <c r="AF245" s="163"/>
      <c r="AG245" s="163" t="s">
        <v>178</v>
      </c>
      <c r="AH245" s="163"/>
      <c r="AI245" s="163"/>
      <c r="AJ245" s="163"/>
      <c r="AK245" s="163"/>
      <c r="AL245" s="163"/>
      <c r="AM245" s="163"/>
      <c r="AN245" s="163"/>
      <c r="AO245" s="163"/>
      <c r="AP245" s="163"/>
      <c r="AQ245" s="163"/>
      <c r="AR245" s="163"/>
      <c r="AS245" s="163"/>
      <c r="AT245" s="163"/>
      <c r="AU245" s="163"/>
      <c r="AV245" s="163"/>
      <c r="AW245" s="163"/>
      <c r="AX245" s="163"/>
      <c r="AY245" s="163"/>
      <c r="AZ245" s="163"/>
      <c r="BA245" s="173" t="str">
        <f>C245</f>
        <v>- filtrační kazeta pro kruhové potrubí + filtrační vložka – odpovídající požadavkům normy ČSN 75 5355 (ČL. 6.1.20.1),</v>
      </c>
      <c r="BB245" s="163"/>
      <c r="BC245" s="163"/>
      <c r="BD245" s="163"/>
      <c r="BE245" s="163"/>
      <c r="BF245" s="163"/>
      <c r="BG245" s="163"/>
      <c r="BH245" s="163"/>
    </row>
    <row r="246" spans="1:60" outlineLevel="3" x14ac:dyDescent="0.2">
      <c r="A246" s="164"/>
      <c r="B246" s="165"/>
      <c r="C246" s="260" t="s">
        <v>490</v>
      </c>
      <c r="D246" s="261"/>
      <c r="E246" s="261"/>
      <c r="F246" s="261"/>
      <c r="G246" s="261"/>
      <c r="H246" s="162"/>
      <c r="I246" s="162"/>
      <c r="J246" s="162"/>
      <c r="K246" s="162"/>
      <c r="L246" s="162"/>
      <c r="M246" s="162"/>
      <c r="N246" s="166"/>
      <c r="O246" s="166"/>
      <c r="P246" s="166"/>
      <c r="Q246" s="166"/>
      <c r="R246" s="162"/>
      <c r="S246" s="162"/>
      <c r="T246" s="162"/>
      <c r="U246" s="162"/>
      <c r="V246" s="162"/>
      <c r="W246" s="162"/>
      <c r="X246" s="162"/>
      <c r="Y246" s="162"/>
      <c r="Z246" s="163"/>
      <c r="AA246" s="163"/>
      <c r="AB246" s="163"/>
      <c r="AC246" s="163"/>
      <c r="AD246" s="163"/>
      <c r="AE246" s="163"/>
      <c r="AF246" s="163"/>
      <c r="AG246" s="163" t="s">
        <v>178</v>
      </c>
      <c r="AH246" s="163"/>
      <c r="AI246" s="163"/>
      <c r="AJ246" s="163"/>
      <c r="AK246" s="163"/>
      <c r="AL246" s="163"/>
      <c r="AM246" s="163"/>
      <c r="AN246" s="163"/>
      <c r="AO246" s="163"/>
      <c r="AP246" s="163"/>
      <c r="AQ246" s="163"/>
      <c r="AR246" s="163"/>
      <c r="AS246" s="163"/>
      <c r="AT246" s="163"/>
      <c r="AU246" s="163"/>
      <c r="AV246" s="163"/>
      <c r="AW246" s="163"/>
      <c r="AX246" s="163"/>
      <c r="AY246" s="163"/>
      <c r="AZ246" s="163"/>
      <c r="BA246" s="163"/>
      <c r="BB246" s="163"/>
      <c r="BC246" s="163"/>
      <c r="BD246" s="163"/>
      <c r="BE246" s="163"/>
      <c r="BF246" s="163"/>
      <c r="BG246" s="163"/>
      <c r="BH246" s="163"/>
    </row>
    <row r="247" spans="1:60" outlineLevel="2" x14ac:dyDescent="0.2">
      <c r="A247" s="164"/>
      <c r="B247" s="165"/>
      <c r="C247" s="182" t="s">
        <v>246</v>
      </c>
      <c r="D247" s="183"/>
      <c r="E247" s="184"/>
      <c r="F247" s="162"/>
      <c r="G247" s="162"/>
      <c r="H247" s="162"/>
      <c r="I247" s="162"/>
      <c r="J247" s="162"/>
      <c r="K247" s="162"/>
      <c r="L247" s="162"/>
      <c r="M247" s="162"/>
      <c r="N247" s="166"/>
      <c r="O247" s="166"/>
      <c r="P247" s="166"/>
      <c r="Q247" s="166"/>
      <c r="R247" s="162"/>
      <c r="S247" s="162"/>
      <c r="T247" s="162"/>
      <c r="U247" s="162"/>
      <c r="V247" s="162"/>
      <c r="W247" s="162"/>
      <c r="X247" s="162"/>
      <c r="Y247" s="162"/>
      <c r="Z247" s="163"/>
      <c r="AA247" s="163"/>
      <c r="AB247" s="163"/>
      <c r="AC247" s="163"/>
      <c r="AD247" s="163"/>
      <c r="AE247" s="163"/>
      <c r="AF247" s="163"/>
      <c r="AG247" s="163" t="s">
        <v>222</v>
      </c>
      <c r="AH247" s="163">
        <v>0</v>
      </c>
      <c r="AI247" s="163"/>
      <c r="AJ247" s="163"/>
      <c r="AK247" s="163"/>
      <c r="AL247" s="163"/>
      <c r="AM247" s="163"/>
      <c r="AN247" s="163"/>
      <c r="AO247" s="163"/>
      <c r="AP247" s="163"/>
      <c r="AQ247" s="163"/>
      <c r="AR247" s="163"/>
      <c r="AS247" s="163"/>
      <c r="AT247" s="163"/>
      <c r="AU247" s="163"/>
      <c r="AV247" s="163"/>
      <c r="AW247" s="163"/>
      <c r="AX247" s="163"/>
      <c r="AY247" s="163"/>
      <c r="AZ247" s="163"/>
      <c r="BA247" s="163"/>
      <c r="BB247" s="163"/>
      <c r="BC247" s="163"/>
      <c r="BD247" s="163"/>
      <c r="BE247" s="163"/>
      <c r="BF247" s="163"/>
      <c r="BG247" s="163"/>
      <c r="BH247" s="163"/>
    </row>
    <row r="248" spans="1:60" outlineLevel="3" x14ac:dyDescent="0.2">
      <c r="A248" s="164"/>
      <c r="B248" s="165"/>
      <c r="C248" s="182" t="s">
        <v>466</v>
      </c>
      <c r="D248" s="183"/>
      <c r="E248" s="184"/>
      <c r="F248" s="162"/>
      <c r="G248" s="162"/>
      <c r="H248" s="162"/>
      <c r="I248" s="162"/>
      <c r="J248" s="162"/>
      <c r="K248" s="162"/>
      <c r="L248" s="162"/>
      <c r="M248" s="162"/>
      <c r="N248" s="166"/>
      <c r="O248" s="166"/>
      <c r="P248" s="166"/>
      <c r="Q248" s="166"/>
      <c r="R248" s="162"/>
      <c r="S248" s="162"/>
      <c r="T248" s="162"/>
      <c r="U248" s="162"/>
      <c r="V248" s="162"/>
      <c r="W248" s="162"/>
      <c r="X248" s="162"/>
      <c r="Y248" s="162"/>
      <c r="Z248" s="163"/>
      <c r="AA248" s="163"/>
      <c r="AB248" s="163"/>
      <c r="AC248" s="163"/>
      <c r="AD248" s="163"/>
      <c r="AE248" s="163"/>
      <c r="AF248" s="163"/>
      <c r="AG248" s="163" t="s">
        <v>222</v>
      </c>
      <c r="AH248" s="163">
        <v>0</v>
      </c>
      <c r="AI248" s="163"/>
      <c r="AJ248" s="163"/>
      <c r="AK248" s="163"/>
      <c r="AL248" s="163"/>
      <c r="AM248" s="163"/>
      <c r="AN248" s="163"/>
      <c r="AO248" s="163"/>
      <c r="AP248" s="163"/>
      <c r="AQ248" s="163"/>
      <c r="AR248" s="163"/>
      <c r="AS248" s="163"/>
      <c r="AT248" s="163"/>
      <c r="AU248" s="163"/>
      <c r="AV248" s="163"/>
      <c r="AW248" s="163"/>
      <c r="AX248" s="163"/>
      <c r="AY248" s="163"/>
      <c r="AZ248" s="163"/>
      <c r="BA248" s="163"/>
      <c r="BB248" s="163"/>
      <c r="BC248" s="163"/>
      <c r="BD248" s="163"/>
      <c r="BE248" s="163"/>
      <c r="BF248" s="163"/>
      <c r="BG248" s="163"/>
      <c r="BH248" s="163"/>
    </row>
    <row r="249" spans="1:60" outlineLevel="3" x14ac:dyDescent="0.2">
      <c r="A249" s="164"/>
      <c r="B249" s="165"/>
      <c r="C249" s="182" t="s">
        <v>491</v>
      </c>
      <c r="D249" s="183"/>
      <c r="E249" s="184">
        <v>1</v>
      </c>
      <c r="F249" s="162"/>
      <c r="G249" s="162"/>
      <c r="H249" s="162"/>
      <c r="I249" s="162"/>
      <c r="J249" s="162"/>
      <c r="K249" s="162"/>
      <c r="L249" s="162"/>
      <c r="M249" s="162"/>
      <c r="N249" s="166"/>
      <c r="O249" s="166"/>
      <c r="P249" s="166"/>
      <c r="Q249" s="166"/>
      <c r="R249" s="162"/>
      <c r="S249" s="162"/>
      <c r="T249" s="162"/>
      <c r="U249" s="162"/>
      <c r="V249" s="162"/>
      <c r="W249" s="162"/>
      <c r="X249" s="162"/>
      <c r="Y249" s="162"/>
      <c r="Z249" s="163"/>
      <c r="AA249" s="163"/>
      <c r="AB249" s="163"/>
      <c r="AC249" s="163"/>
      <c r="AD249" s="163"/>
      <c r="AE249" s="163"/>
      <c r="AF249" s="163"/>
      <c r="AG249" s="163" t="s">
        <v>222</v>
      </c>
      <c r="AH249" s="163">
        <v>0</v>
      </c>
      <c r="AI249" s="163"/>
      <c r="AJ249" s="163"/>
      <c r="AK249" s="163"/>
      <c r="AL249" s="163"/>
      <c r="AM249" s="163"/>
      <c r="AN249" s="163"/>
      <c r="AO249" s="163"/>
      <c r="AP249" s="163"/>
      <c r="AQ249" s="163"/>
      <c r="AR249" s="163"/>
      <c r="AS249" s="163"/>
      <c r="AT249" s="163"/>
      <c r="AU249" s="163"/>
      <c r="AV249" s="163"/>
      <c r="AW249" s="163"/>
      <c r="AX249" s="163"/>
      <c r="AY249" s="163"/>
      <c r="AZ249" s="163"/>
      <c r="BA249" s="163"/>
      <c r="BB249" s="163"/>
      <c r="BC249" s="163"/>
      <c r="BD249" s="163"/>
      <c r="BE249" s="163"/>
      <c r="BF249" s="163"/>
      <c r="BG249" s="163"/>
      <c r="BH249" s="163"/>
    </row>
    <row r="250" spans="1:60" ht="22.5" outlineLevel="1" x14ac:dyDescent="0.2">
      <c r="A250" s="155">
        <v>53</v>
      </c>
      <c r="B250" s="156" t="s">
        <v>492</v>
      </c>
      <c r="C250" s="157" t="s">
        <v>493</v>
      </c>
      <c r="D250" s="158" t="s">
        <v>266</v>
      </c>
      <c r="E250" s="159">
        <v>4</v>
      </c>
      <c r="F250" s="11"/>
      <c r="G250" s="160">
        <f>ROUND(E250*F250,2)</f>
        <v>0</v>
      </c>
      <c r="H250" s="11">
        <v>0</v>
      </c>
      <c r="I250" s="160">
        <f>ROUND(E250*H250,2)</f>
        <v>0</v>
      </c>
      <c r="J250" s="11">
        <v>1246</v>
      </c>
      <c r="K250" s="160">
        <f>ROUND(E250*J250,2)</f>
        <v>4984</v>
      </c>
      <c r="L250" s="160">
        <v>21</v>
      </c>
      <c r="M250" s="160">
        <f>G250*(1+L250/100)</f>
        <v>0</v>
      </c>
      <c r="N250" s="159">
        <v>3.2000000000000001E-2</v>
      </c>
      <c r="O250" s="159">
        <f>ROUND(E250*N250,2)</f>
        <v>0.13</v>
      </c>
      <c r="P250" s="159">
        <v>0</v>
      </c>
      <c r="Q250" s="159">
        <f>ROUND(E250*P250,2)</f>
        <v>0</v>
      </c>
      <c r="R250" s="160"/>
      <c r="S250" s="160" t="s">
        <v>173</v>
      </c>
      <c r="T250" s="161" t="s">
        <v>174</v>
      </c>
      <c r="U250" s="162">
        <v>0</v>
      </c>
      <c r="V250" s="162">
        <f>ROUND(E250*U250,2)</f>
        <v>0</v>
      </c>
      <c r="W250" s="162"/>
      <c r="X250" s="162" t="s">
        <v>218</v>
      </c>
      <c r="Y250" s="162" t="s">
        <v>175</v>
      </c>
      <c r="Z250" s="163"/>
      <c r="AA250" s="163"/>
      <c r="AB250" s="163"/>
      <c r="AC250" s="163"/>
      <c r="AD250" s="163"/>
      <c r="AE250" s="163"/>
      <c r="AF250" s="163"/>
      <c r="AG250" s="163" t="s">
        <v>219</v>
      </c>
      <c r="AH250" s="163"/>
      <c r="AI250" s="163"/>
      <c r="AJ250" s="163"/>
      <c r="AK250" s="163"/>
      <c r="AL250" s="163"/>
      <c r="AM250" s="163"/>
      <c r="AN250" s="163"/>
      <c r="AO250" s="163"/>
      <c r="AP250" s="163"/>
      <c r="AQ250" s="163"/>
      <c r="AR250" s="163"/>
      <c r="AS250" s="163"/>
      <c r="AT250" s="163"/>
      <c r="AU250" s="163"/>
      <c r="AV250" s="163"/>
      <c r="AW250" s="163"/>
      <c r="AX250" s="163"/>
      <c r="AY250" s="163"/>
      <c r="AZ250" s="163"/>
      <c r="BA250" s="163"/>
      <c r="BB250" s="163"/>
      <c r="BC250" s="163"/>
      <c r="BD250" s="163"/>
      <c r="BE250" s="163"/>
      <c r="BF250" s="163"/>
      <c r="BG250" s="163"/>
      <c r="BH250" s="163"/>
    </row>
    <row r="251" spans="1:60" outlineLevel="2" x14ac:dyDescent="0.2">
      <c r="A251" s="164"/>
      <c r="B251" s="165"/>
      <c r="C251" s="258" t="s">
        <v>494</v>
      </c>
      <c r="D251" s="259"/>
      <c r="E251" s="259"/>
      <c r="F251" s="259"/>
      <c r="G251" s="259"/>
      <c r="H251" s="162"/>
      <c r="I251" s="162"/>
      <c r="J251" s="162"/>
      <c r="K251" s="162"/>
      <c r="L251" s="162"/>
      <c r="M251" s="162"/>
      <c r="N251" s="166"/>
      <c r="O251" s="166"/>
      <c r="P251" s="166"/>
      <c r="Q251" s="166"/>
      <c r="R251" s="162"/>
      <c r="S251" s="162"/>
      <c r="T251" s="162"/>
      <c r="U251" s="162"/>
      <c r="V251" s="162"/>
      <c r="W251" s="162"/>
      <c r="X251" s="162"/>
      <c r="Y251" s="162"/>
      <c r="Z251" s="163"/>
      <c r="AA251" s="163"/>
      <c r="AB251" s="163"/>
      <c r="AC251" s="163"/>
      <c r="AD251" s="163"/>
      <c r="AE251" s="163"/>
      <c r="AF251" s="163"/>
      <c r="AG251" s="163" t="s">
        <v>178</v>
      </c>
      <c r="AH251" s="163"/>
      <c r="AI251" s="163"/>
      <c r="AJ251" s="163"/>
      <c r="AK251" s="163"/>
      <c r="AL251" s="163"/>
      <c r="AM251" s="163"/>
      <c r="AN251" s="163"/>
      <c r="AO251" s="163"/>
      <c r="AP251" s="163"/>
      <c r="AQ251" s="163"/>
      <c r="AR251" s="163"/>
      <c r="AS251" s="163"/>
      <c r="AT251" s="163"/>
      <c r="AU251" s="163"/>
      <c r="AV251" s="163"/>
      <c r="AW251" s="163"/>
      <c r="AX251" s="163"/>
      <c r="AY251" s="163"/>
      <c r="AZ251" s="163"/>
      <c r="BA251" s="163"/>
      <c r="BB251" s="163"/>
      <c r="BC251" s="163"/>
      <c r="BD251" s="163"/>
      <c r="BE251" s="163"/>
      <c r="BF251" s="163"/>
      <c r="BG251" s="163"/>
      <c r="BH251" s="163"/>
    </row>
    <row r="252" spans="1:60" outlineLevel="3" x14ac:dyDescent="0.2">
      <c r="A252" s="164"/>
      <c r="B252" s="165"/>
      <c r="C252" s="260" t="s">
        <v>495</v>
      </c>
      <c r="D252" s="261"/>
      <c r="E252" s="261"/>
      <c r="F252" s="261"/>
      <c r="G252" s="261"/>
      <c r="H252" s="162"/>
      <c r="I252" s="162"/>
      <c r="J252" s="162"/>
      <c r="K252" s="162"/>
      <c r="L252" s="162"/>
      <c r="M252" s="162"/>
      <c r="N252" s="166"/>
      <c r="O252" s="166"/>
      <c r="P252" s="166"/>
      <c r="Q252" s="166"/>
      <c r="R252" s="162"/>
      <c r="S252" s="162"/>
      <c r="T252" s="162"/>
      <c r="U252" s="162"/>
      <c r="V252" s="162"/>
      <c r="W252" s="162"/>
      <c r="X252" s="162"/>
      <c r="Y252" s="162"/>
      <c r="Z252" s="163"/>
      <c r="AA252" s="163"/>
      <c r="AB252" s="163"/>
      <c r="AC252" s="163"/>
      <c r="AD252" s="163"/>
      <c r="AE252" s="163"/>
      <c r="AF252" s="163"/>
      <c r="AG252" s="163" t="s">
        <v>178</v>
      </c>
      <c r="AH252" s="163"/>
      <c r="AI252" s="163"/>
      <c r="AJ252" s="163"/>
      <c r="AK252" s="163"/>
      <c r="AL252" s="163"/>
      <c r="AM252" s="163"/>
      <c r="AN252" s="163"/>
      <c r="AO252" s="163"/>
      <c r="AP252" s="163"/>
      <c r="AQ252" s="163"/>
      <c r="AR252" s="163"/>
      <c r="AS252" s="163"/>
      <c r="AT252" s="163"/>
      <c r="AU252" s="163"/>
      <c r="AV252" s="163"/>
      <c r="AW252" s="163"/>
      <c r="AX252" s="163"/>
      <c r="AY252" s="163"/>
      <c r="AZ252" s="163"/>
      <c r="BA252" s="163"/>
      <c r="BB252" s="163"/>
      <c r="BC252" s="163"/>
      <c r="BD252" s="163"/>
      <c r="BE252" s="163"/>
      <c r="BF252" s="163"/>
      <c r="BG252" s="163"/>
      <c r="BH252" s="163"/>
    </row>
    <row r="253" spans="1:60" outlineLevel="3" x14ac:dyDescent="0.2">
      <c r="A253" s="164"/>
      <c r="B253" s="165"/>
      <c r="C253" s="260" t="s">
        <v>496</v>
      </c>
      <c r="D253" s="261"/>
      <c r="E253" s="261"/>
      <c r="F253" s="261"/>
      <c r="G253" s="261"/>
      <c r="H253" s="162"/>
      <c r="I253" s="162"/>
      <c r="J253" s="162"/>
      <c r="K253" s="162"/>
      <c r="L253" s="162"/>
      <c r="M253" s="162"/>
      <c r="N253" s="166"/>
      <c r="O253" s="166"/>
      <c r="P253" s="166"/>
      <c r="Q253" s="166"/>
      <c r="R253" s="162"/>
      <c r="S253" s="162"/>
      <c r="T253" s="162"/>
      <c r="U253" s="162"/>
      <c r="V253" s="162"/>
      <c r="W253" s="162"/>
      <c r="X253" s="162"/>
      <c r="Y253" s="162"/>
      <c r="Z253" s="163"/>
      <c r="AA253" s="163"/>
      <c r="AB253" s="163"/>
      <c r="AC253" s="163"/>
      <c r="AD253" s="163"/>
      <c r="AE253" s="163"/>
      <c r="AF253" s="163"/>
      <c r="AG253" s="163" t="s">
        <v>178</v>
      </c>
      <c r="AH253" s="163"/>
      <c r="AI253" s="163"/>
      <c r="AJ253" s="163"/>
      <c r="AK253" s="163"/>
      <c r="AL253" s="163"/>
      <c r="AM253" s="163"/>
      <c r="AN253" s="163"/>
      <c r="AO253" s="163"/>
      <c r="AP253" s="163"/>
      <c r="AQ253" s="163"/>
      <c r="AR253" s="163"/>
      <c r="AS253" s="163"/>
      <c r="AT253" s="163"/>
      <c r="AU253" s="163"/>
      <c r="AV253" s="163"/>
      <c r="AW253" s="163"/>
      <c r="AX253" s="163"/>
      <c r="AY253" s="163"/>
      <c r="AZ253" s="163"/>
      <c r="BA253" s="163"/>
      <c r="BB253" s="163"/>
      <c r="BC253" s="163"/>
      <c r="BD253" s="163"/>
      <c r="BE253" s="163"/>
      <c r="BF253" s="163"/>
      <c r="BG253" s="163"/>
      <c r="BH253" s="163"/>
    </row>
    <row r="254" spans="1:60" ht="22.5" outlineLevel="3" x14ac:dyDescent="0.2">
      <c r="A254" s="164"/>
      <c r="B254" s="165"/>
      <c r="C254" s="260" t="s">
        <v>497</v>
      </c>
      <c r="D254" s="261"/>
      <c r="E254" s="261"/>
      <c r="F254" s="261"/>
      <c r="G254" s="261"/>
      <c r="H254" s="162"/>
      <c r="I254" s="162"/>
      <c r="J254" s="162"/>
      <c r="K254" s="162"/>
      <c r="L254" s="162"/>
      <c r="M254" s="162"/>
      <c r="N254" s="166"/>
      <c r="O254" s="166"/>
      <c r="P254" s="166"/>
      <c r="Q254" s="166"/>
      <c r="R254" s="162"/>
      <c r="S254" s="162"/>
      <c r="T254" s="162"/>
      <c r="U254" s="162"/>
      <c r="V254" s="162"/>
      <c r="W254" s="162"/>
      <c r="X254" s="162"/>
      <c r="Y254" s="162"/>
      <c r="Z254" s="163"/>
      <c r="AA254" s="163"/>
      <c r="AB254" s="163"/>
      <c r="AC254" s="163"/>
      <c r="AD254" s="163"/>
      <c r="AE254" s="163"/>
      <c r="AF254" s="163"/>
      <c r="AG254" s="163" t="s">
        <v>178</v>
      </c>
      <c r="AH254" s="163"/>
      <c r="AI254" s="163"/>
      <c r="AJ254" s="163"/>
      <c r="AK254" s="163"/>
      <c r="AL254" s="163"/>
      <c r="AM254" s="163"/>
      <c r="AN254" s="163"/>
      <c r="AO254" s="163"/>
      <c r="AP254" s="163"/>
      <c r="AQ254" s="163"/>
      <c r="AR254" s="163"/>
      <c r="AS254" s="163"/>
      <c r="AT254" s="163"/>
      <c r="AU254" s="163"/>
      <c r="AV254" s="163"/>
      <c r="AW254" s="163"/>
      <c r="AX254" s="163"/>
      <c r="AY254" s="163"/>
      <c r="AZ254" s="163"/>
      <c r="BA254" s="173" t="str">
        <f>C254</f>
        <v>- na fasádě osazena kovová kruhová mřížka Ř 200mm – materiál nerez, příp. chrom-nikl, včetně síťky proti hmyzu a ochranné stříšky - mřížku zasunout do</v>
      </c>
      <c r="BB254" s="163"/>
      <c r="BC254" s="163"/>
      <c r="BD254" s="163"/>
      <c r="BE254" s="163"/>
      <c r="BF254" s="163"/>
      <c r="BG254" s="163"/>
      <c r="BH254" s="163"/>
    </row>
    <row r="255" spans="1:60" outlineLevel="3" x14ac:dyDescent="0.2">
      <c r="A255" s="164"/>
      <c r="B255" s="165"/>
      <c r="C255" s="260" t="s">
        <v>498</v>
      </c>
      <c r="D255" s="261"/>
      <c r="E255" s="261"/>
      <c r="F255" s="261"/>
      <c r="G255" s="261"/>
      <c r="H255" s="162"/>
      <c r="I255" s="162"/>
      <c r="J255" s="162"/>
      <c r="K255" s="162"/>
      <c r="L255" s="162"/>
      <c r="M255" s="162"/>
      <c r="N255" s="166"/>
      <c r="O255" s="166"/>
      <c r="P255" s="166"/>
      <c r="Q255" s="166"/>
      <c r="R255" s="162"/>
      <c r="S255" s="162"/>
      <c r="T255" s="162"/>
      <c r="U255" s="162"/>
      <c r="V255" s="162"/>
      <c r="W255" s="162"/>
      <c r="X255" s="162"/>
      <c r="Y255" s="162"/>
      <c r="Z255" s="163"/>
      <c r="AA255" s="163"/>
      <c r="AB255" s="163"/>
      <c r="AC255" s="163"/>
      <c r="AD255" s="163"/>
      <c r="AE255" s="163"/>
      <c r="AF255" s="163"/>
      <c r="AG255" s="163" t="s">
        <v>178</v>
      </c>
      <c r="AH255" s="163"/>
      <c r="AI255" s="163"/>
      <c r="AJ255" s="163"/>
      <c r="AK255" s="163"/>
      <c r="AL255" s="163"/>
      <c r="AM255" s="163"/>
      <c r="AN255" s="163"/>
      <c r="AO255" s="163"/>
      <c r="AP255" s="163"/>
      <c r="AQ255" s="163"/>
      <c r="AR255" s="163"/>
      <c r="AS255" s="163"/>
      <c r="AT255" s="163"/>
      <c r="AU255" s="163"/>
      <c r="AV255" s="163"/>
      <c r="AW255" s="163"/>
      <c r="AX255" s="163"/>
      <c r="AY255" s="163"/>
      <c r="AZ255" s="163"/>
      <c r="BA255" s="163"/>
      <c r="BB255" s="163"/>
      <c r="BC255" s="163"/>
      <c r="BD255" s="163"/>
      <c r="BE255" s="163"/>
      <c r="BF255" s="163"/>
      <c r="BG255" s="163"/>
      <c r="BH255" s="163"/>
    </row>
    <row r="256" spans="1:60" outlineLevel="2" x14ac:dyDescent="0.2">
      <c r="A256" s="164"/>
      <c r="B256" s="165"/>
      <c r="C256" s="182" t="s">
        <v>246</v>
      </c>
      <c r="D256" s="183"/>
      <c r="E256" s="184"/>
      <c r="F256" s="162"/>
      <c r="G256" s="162"/>
      <c r="H256" s="162"/>
      <c r="I256" s="162"/>
      <c r="J256" s="162"/>
      <c r="K256" s="162"/>
      <c r="L256" s="162"/>
      <c r="M256" s="162"/>
      <c r="N256" s="166"/>
      <c r="O256" s="166"/>
      <c r="P256" s="166"/>
      <c r="Q256" s="166"/>
      <c r="R256" s="162"/>
      <c r="S256" s="162"/>
      <c r="T256" s="162"/>
      <c r="U256" s="162"/>
      <c r="V256" s="162"/>
      <c r="W256" s="162"/>
      <c r="X256" s="162"/>
      <c r="Y256" s="162"/>
      <c r="Z256" s="163"/>
      <c r="AA256" s="163"/>
      <c r="AB256" s="163"/>
      <c r="AC256" s="163"/>
      <c r="AD256" s="163"/>
      <c r="AE256" s="163"/>
      <c r="AF256" s="163"/>
      <c r="AG256" s="163" t="s">
        <v>222</v>
      </c>
      <c r="AH256" s="163">
        <v>0</v>
      </c>
      <c r="AI256" s="163"/>
      <c r="AJ256" s="163"/>
      <c r="AK256" s="163"/>
      <c r="AL256" s="163"/>
      <c r="AM256" s="163"/>
      <c r="AN256" s="163"/>
      <c r="AO256" s="163"/>
      <c r="AP256" s="163"/>
      <c r="AQ256" s="163"/>
      <c r="AR256" s="163"/>
      <c r="AS256" s="163"/>
      <c r="AT256" s="163"/>
      <c r="AU256" s="163"/>
      <c r="AV256" s="163"/>
      <c r="AW256" s="163"/>
      <c r="AX256" s="163"/>
      <c r="AY256" s="163"/>
      <c r="AZ256" s="163"/>
      <c r="BA256" s="163"/>
      <c r="BB256" s="163"/>
      <c r="BC256" s="163"/>
      <c r="BD256" s="163"/>
      <c r="BE256" s="163"/>
      <c r="BF256" s="163"/>
      <c r="BG256" s="163"/>
      <c r="BH256" s="163"/>
    </row>
    <row r="257" spans="1:60" outlineLevel="3" x14ac:dyDescent="0.2">
      <c r="A257" s="164"/>
      <c r="B257" s="165"/>
      <c r="C257" s="182" t="s">
        <v>466</v>
      </c>
      <c r="D257" s="183"/>
      <c r="E257" s="184"/>
      <c r="F257" s="162"/>
      <c r="G257" s="162"/>
      <c r="H257" s="162"/>
      <c r="I257" s="162"/>
      <c r="J257" s="162"/>
      <c r="K257" s="162"/>
      <c r="L257" s="162"/>
      <c r="M257" s="162"/>
      <c r="N257" s="166"/>
      <c r="O257" s="166"/>
      <c r="P257" s="166"/>
      <c r="Q257" s="166"/>
      <c r="R257" s="162"/>
      <c r="S257" s="162"/>
      <c r="T257" s="162"/>
      <c r="U257" s="162"/>
      <c r="V257" s="162"/>
      <c r="W257" s="162"/>
      <c r="X257" s="162"/>
      <c r="Y257" s="162"/>
      <c r="Z257" s="163"/>
      <c r="AA257" s="163"/>
      <c r="AB257" s="163"/>
      <c r="AC257" s="163"/>
      <c r="AD257" s="163"/>
      <c r="AE257" s="163"/>
      <c r="AF257" s="163"/>
      <c r="AG257" s="163" t="s">
        <v>222</v>
      </c>
      <c r="AH257" s="163">
        <v>0</v>
      </c>
      <c r="AI257" s="163"/>
      <c r="AJ257" s="163"/>
      <c r="AK257" s="163"/>
      <c r="AL257" s="163"/>
      <c r="AM257" s="163"/>
      <c r="AN257" s="163"/>
      <c r="AO257" s="163"/>
      <c r="AP257" s="163"/>
      <c r="AQ257" s="163"/>
      <c r="AR257" s="163"/>
      <c r="AS257" s="163"/>
      <c r="AT257" s="163"/>
      <c r="AU257" s="163"/>
      <c r="AV257" s="163"/>
      <c r="AW257" s="163"/>
      <c r="AX257" s="163"/>
      <c r="AY257" s="163"/>
      <c r="AZ257" s="163"/>
      <c r="BA257" s="163"/>
      <c r="BB257" s="163"/>
      <c r="BC257" s="163"/>
      <c r="BD257" s="163"/>
      <c r="BE257" s="163"/>
      <c r="BF257" s="163"/>
      <c r="BG257" s="163"/>
      <c r="BH257" s="163"/>
    </row>
    <row r="258" spans="1:60" outlineLevel="3" x14ac:dyDescent="0.2">
      <c r="A258" s="164"/>
      <c r="B258" s="165"/>
      <c r="C258" s="182" t="s">
        <v>499</v>
      </c>
      <c r="D258" s="183"/>
      <c r="E258" s="184">
        <v>4</v>
      </c>
      <c r="F258" s="162"/>
      <c r="G258" s="162"/>
      <c r="H258" s="162"/>
      <c r="I258" s="162"/>
      <c r="J258" s="162"/>
      <c r="K258" s="162"/>
      <c r="L258" s="162"/>
      <c r="M258" s="162"/>
      <c r="N258" s="166"/>
      <c r="O258" s="166"/>
      <c r="P258" s="166"/>
      <c r="Q258" s="166"/>
      <c r="R258" s="162"/>
      <c r="S258" s="162"/>
      <c r="T258" s="162"/>
      <c r="U258" s="162"/>
      <c r="V258" s="162"/>
      <c r="W258" s="162"/>
      <c r="X258" s="162"/>
      <c r="Y258" s="162"/>
      <c r="Z258" s="163"/>
      <c r="AA258" s="163"/>
      <c r="AB258" s="163"/>
      <c r="AC258" s="163"/>
      <c r="AD258" s="163"/>
      <c r="AE258" s="163"/>
      <c r="AF258" s="163"/>
      <c r="AG258" s="163" t="s">
        <v>222</v>
      </c>
      <c r="AH258" s="163">
        <v>0</v>
      </c>
      <c r="AI258" s="163"/>
      <c r="AJ258" s="163"/>
      <c r="AK258" s="163"/>
      <c r="AL258" s="163"/>
      <c r="AM258" s="163"/>
      <c r="AN258" s="163"/>
      <c r="AO258" s="163"/>
      <c r="AP258" s="163"/>
      <c r="AQ258" s="163"/>
      <c r="AR258" s="163"/>
      <c r="AS258" s="163"/>
      <c r="AT258" s="163"/>
      <c r="AU258" s="163"/>
      <c r="AV258" s="163"/>
      <c r="AW258" s="163"/>
      <c r="AX258" s="163"/>
      <c r="AY258" s="163"/>
      <c r="AZ258" s="163"/>
      <c r="BA258" s="163"/>
      <c r="BB258" s="163"/>
      <c r="BC258" s="163"/>
      <c r="BD258" s="163"/>
      <c r="BE258" s="163"/>
      <c r="BF258" s="163"/>
      <c r="BG258" s="163"/>
      <c r="BH258" s="163"/>
    </row>
    <row r="259" spans="1:60" ht="22.5" outlineLevel="1" x14ac:dyDescent="0.2">
      <c r="A259" s="155">
        <v>54</v>
      </c>
      <c r="B259" s="156" t="s">
        <v>500</v>
      </c>
      <c r="C259" s="157" t="s">
        <v>501</v>
      </c>
      <c r="D259" s="158" t="s">
        <v>266</v>
      </c>
      <c r="E259" s="159">
        <v>1</v>
      </c>
      <c r="F259" s="11"/>
      <c r="G259" s="160">
        <f>ROUND(E259*F259,2)</f>
        <v>0</v>
      </c>
      <c r="H259" s="11">
        <v>0</v>
      </c>
      <c r="I259" s="160">
        <f>ROUND(E259*H259,2)</f>
        <v>0</v>
      </c>
      <c r="J259" s="11">
        <v>53100</v>
      </c>
      <c r="K259" s="160">
        <f>ROUND(E259*J259,2)</f>
        <v>53100</v>
      </c>
      <c r="L259" s="160">
        <v>21</v>
      </c>
      <c r="M259" s="160">
        <f>G259*(1+L259/100)</f>
        <v>0</v>
      </c>
      <c r="N259" s="159">
        <v>0.154</v>
      </c>
      <c r="O259" s="159">
        <f>ROUND(E259*N259,2)</f>
        <v>0.15</v>
      </c>
      <c r="P259" s="159">
        <v>0</v>
      </c>
      <c r="Q259" s="159">
        <f>ROUND(E259*P259,2)</f>
        <v>0</v>
      </c>
      <c r="R259" s="160"/>
      <c r="S259" s="160" t="s">
        <v>173</v>
      </c>
      <c r="T259" s="161" t="s">
        <v>174</v>
      </c>
      <c r="U259" s="162">
        <v>0</v>
      </c>
      <c r="V259" s="162">
        <f>ROUND(E259*U259,2)</f>
        <v>0</v>
      </c>
      <c r="W259" s="162"/>
      <c r="X259" s="162" t="s">
        <v>218</v>
      </c>
      <c r="Y259" s="162" t="s">
        <v>175</v>
      </c>
      <c r="Z259" s="163"/>
      <c r="AA259" s="163"/>
      <c r="AB259" s="163"/>
      <c r="AC259" s="163"/>
      <c r="AD259" s="163"/>
      <c r="AE259" s="163"/>
      <c r="AF259" s="163"/>
      <c r="AG259" s="163" t="s">
        <v>219</v>
      </c>
      <c r="AH259" s="163"/>
      <c r="AI259" s="163"/>
      <c r="AJ259" s="163"/>
      <c r="AK259" s="163"/>
      <c r="AL259" s="163"/>
      <c r="AM259" s="163"/>
      <c r="AN259" s="163"/>
      <c r="AO259" s="163"/>
      <c r="AP259" s="163"/>
      <c r="AQ259" s="163"/>
      <c r="AR259" s="163"/>
      <c r="AS259" s="163"/>
      <c r="AT259" s="163"/>
      <c r="AU259" s="163"/>
      <c r="AV259" s="163"/>
      <c r="AW259" s="163"/>
      <c r="AX259" s="163"/>
      <c r="AY259" s="163"/>
      <c r="AZ259" s="163"/>
      <c r="BA259" s="163"/>
      <c r="BB259" s="163"/>
      <c r="BC259" s="163"/>
      <c r="BD259" s="163"/>
      <c r="BE259" s="163"/>
      <c r="BF259" s="163"/>
      <c r="BG259" s="163"/>
      <c r="BH259" s="163"/>
    </row>
    <row r="260" spans="1:60" outlineLevel="2" x14ac:dyDescent="0.2">
      <c r="A260" s="164"/>
      <c r="B260" s="165"/>
      <c r="C260" s="258" t="s">
        <v>502</v>
      </c>
      <c r="D260" s="259"/>
      <c r="E260" s="259"/>
      <c r="F260" s="259"/>
      <c r="G260" s="259"/>
      <c r="H260" s="162"/>
      <c r="I260" s="162"/>
      <c r="J260" s="162"/>
      <c r="K260" s="162"/>
      <c r="L260" s="162"/>
      <c r="M260" s="162"/>
      <c r="N260" s="166"/>
      <c r="O260" s="166"/>
      <c r="P260" s="166"/>
      <c r="Q260" s="166"/>
      <c r="R260" s="162"/>
      <c r="S260" s="162"/>
      <c r="T260" s="162"/>
      <c r="U260" s="162"/>
      <c r="V260" s="162"/>
      <c r="W260" s="162"/>
      <c r="X260" s="162"/>
      <c r="Y260" s="162"/>
      <c r="Z260" s="163"/>
      <c r="AA260" s="163"/>
      <c r="AB260" s="163"/>
      <c r="AC260" s="163"/>
      <c r="AD260" s="163"/>
      <c r="AE260" s="163"/>
      <c r="AF260" s="163"/>
      <c r="AG260" s="163" t="s">
        <v>178</v>
      </c>
      <c r="AH260" s="163"/>
      <c r="AI260" s="163"/>
      <c r="AJ260" s="163"/>
      <c r="AK260" s="163"/>
      <c r="AL260" s="163"/>
      <c r="AM260" s="163"/>
      <c r="AN260" s="163"/>
      <c r="AO260" s="163"/>
      <c r="AP260" s="163"/>
      <c r="AQ260" s="163"/>
      <c r="AR260" s="163"/>
      <c r="AS260" s="163"/>
      <c r="AT260" s="163"/>
      <c r="AU260" s="163"/>
      <c r="AV260" s="163"/>
      <c r="AW260" s="163"/>
      <c r="AX260" s="163"/>
      <c r="AY260" s="163"/>
      <c r="AZ260" s="163"/>
      <c r="BA260" s="163"/>
      <c r="BB260" s="163"/>
      <c r="BC260" s="163"/>
      <c r="BD260" s="163"/>
      <c r="BE260" s="163"/>
      <c r="BF260" s="163"/>
      <c r="BG260" s="163"/>
      <c r="BH260" s="163"/>
    </row>
    <row r="261" spans="1:60" outlineLevel="3" x14ac:dyDescent="0.2">
      <c r="A261" s="164"/>
      <c r="B261" s="165"/>
      <c r="C261" s="260" t="s">
        <v>503</v>
      </c>
      <c r="D261" s="261"/>
      <c r="E261" s="261"/>
      <c r="F261" s="261"/>
      <c r="G261" s="261"/>
      <c r="H261" s="162"/>
      <c r="I261" s="162"/>
      <c r="J261" s="162"/>
      <c r="K261" s="162"/>
      <c r="L261" s="162"/>
      <c r="M261" s="162"/>
      <c r="N261" s="166"/>
      <c r="O261" s="166"/>
      <c r="P261" s="166"/>
      <c r="Q261" s="166"/>
      <c r="R261" s="162"/>
      <c r="S261" s="162"/>
      <c r="T261" s="162"/>
      <c r="U261" s="162"/>
      <c r="V261" s="162"/>
      <c r="W261" s="162"/>
      <c r="X261" s="162"/>
      <c r="Y261" s="162"/>
      <c r="Z261" s="163"/>
      <c r="AA261" s="163"/>
      <c r="AB261" s="163"/>
      <c r="AC261" s="163"/>
      <c r="AD261" s="163"/>
      <c r="AE261" s="163"/>
      <c r="AF261" s="163"/>
      <c r="AG261" s="163" t="s">
        <v>178</v>
      </c>
      <c r="AH261" s="163"/>
      <c r="AI261" s="163"/>
      <c r="AJ261" s="163"/>
      <c r="AK261" s="163"/>
      <c r="AL261" s="163"/>
      <c r="AM261" s="163"/>
      <c r="AN261" s="163"/>
      <c r="AO261" s="163"/>
      <c r="AP261" s="163"/>
      <c r="AQ261" s="163"/>
      <c r="AR261" s="163"/>
      <c r="AS261" s="163"/>
      <c r="AT261" s="163"/>
      <c r="AU261" s="163"/>
      <c r="AV261" s="163"/>
      <c r="AW261" s="163"/>
      <c r="AX261" s="163"/>
      <c r="AY261" s="163"/>
      <c r="AZ261" s="163"/>
      <c r="BA261" s="173" t="str">
        <f>C261</f>
        <v>- podesta ve výšce 400 mm nad dnem AN - o rozměrech 1000x700mm, tvořená nerezovým podlahovým roštem a nosným rámem,</v>
      </c>
      <c r="BB261" s="163"/>
      <c r="BC261" s="163"/>
      <c r="BD261" s="163"/>
      <c r="BE261" s="163"/>
      <c r="BF261" s="163"/>
      <c r="BG261" s="163"/>
      <c r="BH261" s="163"/>
    </row>
    <row r="262" spans="1:60" outlineLevel="3" x14ac:dyDescent="0.2">
      <c r="A262" s="164"/>
      <c r="B262" s="165"/>
      <c r="C262" s="260" t="s">
        <v>504</v>
      </c>
      <c r="D262" s="261"/>
      <c r="E262" s="261"/>
      <c r="F262" s="261"/>
      <c r="G262" s="261"/>
      <c r="H262" s="162"/>
      <c r="I262" s="162"/>
      <c r="J262" s="162"/>
      <c r="K262" s="162"/>
      <c r="L262" s="162"/>
      <c r="M262" s="162"/>
      <c r="N262" s="166"/>
      <c r="O262" s="166"/>
      <c r="P262" s="166"/>
      <c r="Q262" s="166"/>
      <c r="R262" s="162"/>
      <c r="S262" s="162"/>
      <c r="T262" s="162"/>
      <c r="U262" s="162"/>
      <c r="V262" s="162"/>
      <c r="W262" s="162"/>
      <c r="X262" s="162"/>
      <c r="Y262" s="162"/>
      <c r="Z262" s="163"/>
      <c r="AA262" s="163"/>
      <c r="AB262" s="163"/>
      <c r="AC262" s="163"/>
      <c r="AD262" s="163"/>
      <c r="AE262" s="163"/>
      <c r="AF262" s="163"/>
      <c r="AG262" s="163" t="s">
        <v>178</v>
      </c>
      <c r="AH262" s="163"/>
      <c r="AI262" s="163"/>
      <c r="AJ262" s="163"/>
      <c r="AK262" s="163"/>
      <c r="AL262" s="163"/>
      <c r="AM262" s="163"/>
      <c r="AN262" s="163"/>
      <c r="AO262" s="163"/>
      <c r="AP262" s="163"/>
      <c r="AQ262" s="163"/>
      <c r="AR262" s="163"/>
      <c r="AS262" s="163"/>
      <c r="AT262" s="163"/>
      <c r="AU262" s="163"/>
      <c r="AV262" s="163"/>
      <c r="AW262" s="163"/>
      <c r="AX262" s="163"/>
      <c r="AY262" s="163"/>
      <c r="AZ262" s="163"/>
      <c r="BA262" s="163"/>
      <c r="BB262" s="163"/>
      <c r="BC262" s="163"/>
      <c r="BD262" s="163"/>
      <c r="BE262" s="163"/>
      <c r="BF262" s="163"/>
      <c r="BG262" s="163"/>
      <c r="BH262" s="163"/>
    </row>
    <row r="263" spans="1:60" outlineLevel="3" x14ac:dyDescent="0.2">
      <c r="A263" s="164"/>
      <c r="B263" s="165"/>
      <c r="C263" s="260" t="s">
        <v>505</v>
      </c>
      <c r="D263" s="261"/>
      <c r="E263" s="261"/>
      <c r="F263" s="261"/>
      <c r="G263" s="261"/>
      <c r="H263" s="162"/>
      <c r="I263" s="162"/>
      <c r="J263" s="162"/>
      <c r="K263" s="162"/>
      <c r="L263" s="162"/>
      <c r="M263" s="162"/>
      <c r="N263" s="166"/>
      <c r="O263" s="166"/>
      <c r="P263" s="166"/>
      <c r="Q263" s="166"/>
      <c r="R263" s="162"/>
      <c r="S263" s="162"/>
      <c r="T263" s="162"/>
      <c r="U263" s="162"/>
      <c r="V263" s="162"/>
      <c r="W263" s="162"/>
      <c r="X263" s="162"/>
      <c r="Y263" s="162"/>
      <c r="Z263" s="163"/>
      <c r="AA263" s="163"/>
      <c r="AB263" s="163"/>
      <c r="AC263" s="163"/>
      <c r="AD263" s="163"/>
      <c r="AE263" s="163"/>
      <c r="AF263" s="163"/>
      <c r="AG263" s="163" t="s">
        <v>178</v>
      </c>
      <c r="AH263" s="163"/>
      <c r="AI263" s="163"/>
      <c r="AJ263" s="163"/>
      <c r="AK263" s="163"/>
      <c r="AL263" s="163"/>
      <c r="AM263" s="163"/>
      <c r="AN263" s="163"/>
      <c r="AO263" s="163"/>
      <c r="AP263" s="163"/>
      <c r="AQ263" s="163"/>
      <c r="AR263" s="163"/>
      <c r="AS263" s="163"/>
      <c r="AT263" s="163"/>
      <c r="AU263" s="163"/>
      <c r="AV263" s="163"/>
      <c r="AW263" s="163"/>
      <c r="AX263" s="163"/>
      <c r="AY263" s="163"/>
      <c r="AZ263" s="163"/>
      <c r="BA263" s="173" t="str">
        <f>C263</f>
        <v>- obvodový osazovací rám kotvit do svislého líce stěny AK pomocí lepených nerezových kotev, dle potřeby podepřít sloupky,</v>
      </c>
      <c r="BB263" s="163"/>
      <c r="BC263" s="163"/>
      <c r="BD263" s="163"/>
      <c r="BE263" s="163"/>
      <c r="BF263" s="163"/>
      <c r="BG263" s="163"/>
      <c r="BH263" s="163"/>
    </row>
    <row r="264" spans="1:60" outlineLevel="3" x14ac:dyDescent="0.2">
      <c r="A264" s="164"/>
      <c r="B264" s="165"/>
      <c r="C264" s="260" t="s">
        <v>462</v>
      </c>
      <c r="D264" s="261"/>
      <c r="E264" s="261"/>
      <c r="F264" s="261"/>
      <c r="G264" s="261"/>
      <c r="H264" s="162"/>
      <c r="I264" s="162"/>
      <c r="J264" s="162"/>
      <c r="K264" s="162"/>
      <c r="L264" s="162"/>
      <c r="M264" s="162"/>
      <c r="N264" s="166"/>
      <c r="O264" s="166"/>
      <c r="P264" s="166"/>
      <c r="Q264" s="166"/>
      <c r="R264" s="162"/>
      <c r="S264" s="162"/>
      <c r="T264" s="162"/>
      <c r="U264" s="162"/>
      <c r="V264" s="162"/>
      <c r="W264" s="162"/>
      <c r="X264" s="162"/>
      <c r="Y264" s="162"/>
      <c r="Z264" s="163"/>
      <c r="AA264" s="163"/>
      <c r="AB264" s="163"/>
      <c r="AC264" s="163"/>
      <c r="AD264" s="163"/>
      <c r="AE264" s="163"/>
      <c r="AF264" s="163"/>
      <c r="AG264" s="163" t="s">
        <v>178</v>
      </c>
      <c r="AH264" s="163"/>
      <c r="AI264" s="163"/>
      <c r="AJ264" s="163"/>
      <c r="AK264" s="163"/>
      <c r="AL264" s="163"/>
      <c r="AM264" s="163"/>
      <c r="AN264" s="163"/>
      <c r="AO264" s="163"/>
      <c r="AP264" s="163"/>
      <c r="AQ264" s="163"/>
      <c r="AR264" s="163"/>
      <c r="AS264" s="163"/>
      <c r="AT264" s="163"/>
      <c r="AU264" s="163"/>
      <c r="AV264" s="163"/>
      <c r="AW264" s="163"/>
      <c r="AX264" s="163"/>
      <c r="AY264" s="163"/>
      <c r="AZ264" s="163"/>
      <c r="BA264" s="163"/>
      <c r="BB264" s="163"/>
      <c r="BC264" s="163"/>
      <c r="BD264" s="163"/>
      <c r="BE264" s="163"/>
      <c r="BF264" s="163"/>
      <c r="BG264" s="163"/>
      <c r="BH264" s="163"/>
    </row>
    <row r="265" spans="1:60" outlineLevel="3" x14ac:dyDescent="0.2">
      <c r="A265" s="164"/>
      <c r="B265" s="165"/>
      <c r="C265" s="260" t="s">
        <v>463</v>
      </c>
      <c r="D265" s="261"/>
      <c r="E265" s="261"/>
      <c r="F265" s="261"/>
      <c r="G265" s="261"/>
      <c r="H265" s="162"/>
      <c r="I265" s="162"/>
      <c r="J265" s="162"/>
      <c r="K265" s="162"/>
      <c r="L265" s="162"/>
      <c r="M265" s="162"/>
      <c r="N265" s="166"/>
      <c r="O265" s="166"/>
      <c r="P265" s="166"/>
      <c r="Q265" s="166"/>
      <c r="R265" s="162"/>
      <c r="S265" s="162"/>
      <c r="T265" s="162"/>
      <c r="U265" s="162"/>
      <c r="V265" s="162"/>
      <c r="W265" s="162"/>
      <c r="X265" s="162"/>
      <c r="Y265" s="162"/>
      <c r="Z265" s="163"/>
      <c r="AA265" s="163"/>
      <c r="AB265" s="163"/>
      <c r="AC265" s="163"/>
      <c r="AD265" s="163"/>
      <c r="AE265" s="163"/>
      <c r="AF265" s="163"/>
      <c r="AG265" s="163" t="s">
        <v>178</v>
      </c>
      <c r="AH265" s="163"/>
      <c r="AI265" s="163"/>
      <c r="AJ265" s="163"/>
      <c r="AK265" s="163"/>
      <c r="AL265" s="163"/>
      <c r="AM265" s="163"/>
      <c r="AN265" s="163"/>
      <c r="AO265" s="163"/>
      <c r="AP265" s="163"/>
      <c r="AQ265" s="163"/>
      <c r="AR265" s="163"/>
      <c r="AS265" s="163"/>
      <c r="AT265" s="163"/>
      <c r="AU265" s="163"/>
      <c r="AV265" s="163"/>
      <c r="AW265" s="163"/>
      <c r="AX265" s="163"/>
      <c r="AY265" s="163"/>
      <c r="AZ265" s="163"/>
      <c r="BA265" s="163"/>
      <c r="BB265" s="163"/>
      <c r="BC265" s="163"/>
      <c r="BD265" s="163"/>
      <c r="BE265" s="163"/>
      <c r="BF265" s="163"/>
      <c r="BG265" s="163"/>
      <c r="BH265" s="163"/>
    </row>
    <row r="266" spans="1:60" ht="22.5" outlineLevel="3" x14ac:dyDescent="0.2">
      <c r="A266" s="164"/>
      <c r="B266" s="165"/>
      <c r="C266" s="260" t="s">
        <v>506</v>
      </c>
      <c r="D266" s="261"/>
      <c r="E266" s="261"/>
      <c r="F266" s="261"/>
      <c r="G266" s="261"/>
      <c r="H266" s="162"/>
      <c r="I266" s="162"/>
      <c r="J266" s="162"/>
      <c r="K266" s="162"/>
      <c r="L266" s="162"/>
      <c r="M266" s="162"/>
      <c r="N266" s="166"/>
      <c r="O266" s="166"/>
      <c r="P266" s="166"/>
      <c r="Q266" s="166"/>
      <c r="R266" s="162"/>
      <c r="S266" s="162"/>
      <c r="T266" s="162"/>
      <c r="U266" s="162"/>
      <c r="V266" s="162"/>
      <c r="W266" s="162"/>
      <c r="X266" s="162"/>
      <c r="Y266" s="162"/>
      <c r="Z266" s="163"/>
      <c r="AA266" s="163"/>
      <c r="AB266" s="163"/>
      <c r="AC266" s="163"/>
      <c r="AD266" s="163"/>
      <c r="AE266" s="163"/>
      <c r="AF266" s="163"/>
      <c r="AG266" s="163" t="s">
        <v>178</v>
      </c>
      <c r="AH266" s="163"/>
      <c r="AI266" s="163"/>
      <c r="AJ266" s="163"/>
      <c r="AK266" s="163"/>
      <c r="AL266" s="163"/>
      <c r="AM266" s="163"/>
      <c r="AN266" s="163"/>
      <c r="AO266" s="163"/>
      <c r="AP266" s="163"/>
      <c r="AQ266" s="163"/>
      <c r="AR266" s="163"/>
      <c r="AS266" s="163"/>
      <c r="AT266" s="163"/>
      <c r="AU266" s="163"/>
      <c r="AV266" s="163"/>
      <c r="AW266" s="163"/>
      <c r="AX266" s="163"/>
      <c r="AY266" s="163"/>
      <c r="AZ266" s="163"/>
      <c r="BA266" s="173" t="str">
        <f>C266</f>
        <v>- zábradlí na okraji podesty a podél schodišťového stupně – výška 1,1 m, celková délka 1,35 m, zábradlí tvoří madlo, dvoutyčová výplň, sloupky (zábradlí musí</v>
      </c>
      <c r="BB266" s="163"/>
      <c r="BC266" s="163"/>
      <c r="BD266" s="163"/>
      <c r="BE266" s="163"/>
      <c r="BF266" s="163"/>
      <c r="BG266" s="163"/>
      <c r="BH266" s="163"/>
    </row>
    <row r="267" spans="1:60" outlineLevel="3" x14ac:dyDescent="0.2">
      <c r="A267" s="164"/>
      <c r="B267" s="165"/>
      <c r="C267" s="260" t="s">
        <v>507</v>
      </c>
      <c r="D267" s="261"/>
      <c r="E267" s="261"/>
      <c r="F267" s="261"/>
      <c r="G267" s="261"/>
      <c r="H267" s="162"/>
      <c r="I267" s="162"/>
      <c r="J267" s="162"/>
      <c r="K267" s="162"/>
      <c r="L267" s="162"/>
      <c r="M267" s="162"/>
      <c r="N267" s="166"/>
      <c r="O267" s="166"/>
      <c r="P267" s="166"/>
      <c r="Q267" s="166"/>
      <c r="R267" s="162"/>
      <c r="S267" s="162"/>
      <c r="T267" s="162"/>
      <c r="U267" s="162"/>
      <c r="V267" s="162"/>
      <c r="W267" s="162"/>
      <c r="X267" s="162"/>
      <c r="Y267" s="162"/>
      <c r="Z267" s="163"/>
      <c r="AA267" s="163"/>
      <c r="AB267" s="163"/>
      <c r="AC267" s="163"/>
      <c r="AD267" s="163"/>
      <c r="AE267" s="163"/>
      <c r="AF267" s="163"/>
      <c r="AG267" s="163" t="s">
        <v>178</v>
      </c>
      <c r="AH267" s="163"/>
      <c r="AI267" s="163"/>
      <c r="AJ267" s="163"/>
      <c r="AK267" s="163"/>
      <c r="AL267" s="163"/>
      <c r="AM267" s="163"/>
      <c r="AN267" s="163"/>
      <c r="AO267" s="163"/>
      <c r="AP267" s="163"/>
      <c r="AQ267" s="163"/>
      <c r="AR267" s="163"/>
      <c r="AS267" s="163"/>
      <c r="AT267" s="163"/>
      <c r="AU267" s="163"/>
      <c r="AV267" s="163"/>
      <c r="AW267" s="163"/>
      <c r="AX267" s="163"/>
      <c r="AY267" s="163"/>
      <c r="AZ267" s="163"/>
      <c r="BA267" s="163"/>
      <c r="BB267" s="163"/>
      <c r="BC267" s="163"/>
      <c r="BD267" s="163"/>
      <c r="BE267" s="163"/>
      <c r="BF267" s="163"/>
      <c r="BG267" s="163"/>
      <c r="BH267" s="163"/>
    </row>
    <row r="268" spans="1:60" outlineLevel="3" x14ac:dyDescent="0.2">
      <c r="A268" s="164"/>
      <c r="B268" s="165"/>
      <c r="C268" s="260" t="s">
        <v>508</v>
      </c>
      <c r="D268" s="261"/>
      <c r="E268" s="261"/>
      <c r="F268" s="261"/>
      <c r="G268" s="261"/>
      <c r="H268" s="162"/>
      <c r="I268" s="162"/>
      <c r="J268" s="162"/>
      <c r="K268" s="162"/>
      <c r="L268" s="162"/>
      <c r="M268" s="162"/>
      <c r="N268" s="166"/>
      <c r="O268" s="166"/>
      <c r="P268" s="166"/>
      <c r="Q268" s="166"/>
      <c r="R268" s="162"/>
      <c r="S268" s="162"/>
      <c r="T268" s="162"/>
      <c r="U268" s="162"/>
      <c r="V268" s="162"/>
      <c r="W268" s="162"/>
      <c r="X268" s="162"/>
      <c r="Y268" s="162"/>
      <c r="Z268" s="163"/>
      <c r="AA268" s="163"/>
      <c r="AB268" s="163"/>
      <c r="AC268" s="163"/>
      <c r="AD268" s="163"/>
      <c r="AE268" s="163"/>
      <c r="AF268" s="163"/>
      <c r="AG268" s="163" t="s">
        <v>178</v>
      </c>
      <c r="AH268" s="163"/>
      <c r="AI268" s="163"/>
      <c r="AJ268" s="163"/>
      <c r="AK268" s="163"/>
      <c r="AL268" s="163"/>
      <c r="AM268" s="163"/>
      <c r="AN268" s="163"/>
      <c r="AO268" s="163"/>
      <c r="AP268" s="163"/>
      <c r="AQ268" s="163"/>
      <c r="AR268" s="163"/>
      <c r="AS268" s="163"/>
      <c r="AT268" s="163"/>
      <c r="AU268" s="163"/>
      <c r="AV268" s="163"/>
      <c r="AW268" s="163"/>
      <c r="AX268" s="163"/>
      <c r="AY268" s="163"/>
      <c r="AZ268" s="163"/>
      <c r="BA268" s="163"/>
      <c r="BB268" s="163"/>
      <c r="BC268" s="163"/>
      <c r="BD268" s="163"/>
      <c r="BE268" s="163"/>
      <c r="BF268" s="163"/>
      <c r="BG268" s="163"/>
      <c r="BH268" s="163"/>
    </row>
    <row r="269" spans="1:60" outlineLevel="2" x14ac:dyDescent="0.2">
      <c r="A269" s="164"/>
      <c r="B269" s="165"/>
      <c r="C269" s="182" t="s">
        <v>246</v>
      </c>
      <c r="D269" s="183"/>
      <c r="E269" s="184"/>
      <c r="F269" s="162"/>
      <c r="G269" s="162"/>
      <c r="H269" s="162"/>
      <c r="I269" s="162"/>
      <c r="J269" s="162"/>
      <c r="K269" s="162"/>
      <c r="L269" s="162"/>
      <c r="M269" s="162"/>
      <c r="N269" s="166"/>
      <c r="O269" s="166"/>
      <c r="P269" s="166"/>
      <c r="Q269" s="166"/>
      <c r="R269" s="162"/>
      <c r="S269" s="162"/>
      <c r="T269" s="162"/>
      <c r="U269" s="162"/>
      <c r="V269" s="162"/>
      <c r="W269" s="162"/>
      <c r="X269" s="162"/>
      <c r="Y269" s="162"/>
      <c r="Z269" s="163"/>
      <c r="AA269" s="163"/>
      <c r="AB269" s="163"/>
      <c r="AC269" s="163"/>
      <c r="AD269" s="163"/>
      <c r="AE269" s="163"/>
      <c r="AF269" s="163"/>
      <c r="AG269" s="163" t="s">
        <v>222</v>
      </c>
      <c r="AH269" s="163">
        <v>0</v>
      </c>
      <c r="AI269" s="163"/>
      <c r="AJ269" s="163"/>
      <c r="AK269" s="163"/>
      <c r="AL269" s="163"/>
      <c r="AM269" s="163"/>
      <c r="AN269" s="163"/>
      <c r="AO269" s="163"/>
      <c r="AP269" s="163"/>
      <c r="AQ269" s="163"/>
      <c r="AR269" s="163"/>
      <c r="AS269" s="163"/>
      <c r="AT269" s="163"/>
      <c r="AU269" s="163"/>
      <c r="AV269" s="163"/>
      <c r="AW269" s="163"/>
      <c r="AX269" s="163"/>
      <c r="AY269" s="163"/>
      <c r="AZ269" s="163"/>
      <c r="BA269" s="163"/>
      <c r="BB269" s="163"/>
      <c r="BC269" s="163"/>
      <c r="BD269" s="163"/>
      <c r="BE269" s="163"/>
      <c r="BF269" s="163"/>
      <c r="BG269" s="163"/>
      <c r="BH269" s="163"/>
    </row>
    <row r="270" spans="1:60" outlineLevel="3" x14ac:dyDescent="0.2">
      <c r="A270" s="164"/>
      <c r="B270" s="165"/>
      <c r="C270" s="182" t="s">
        <v>466</v>
      </c>
      <c r="D270" s="183"/>
      <c r="E270" s="184"/>
      <c r="F270" s="162"/>
      <c r="G270" s="162"/>
      <c r="H270" s="162"/>
      <c r="I270" s="162"/>
      <c r="J270" s="162"/>
      <c r="K270" s="162"/>
      <c r="L270" s="162"/>
      <c r="M270" s="162"/>
      <c r="N270" s="166"/>
      <c r="O270" s="166"/>
      <c r="P270" s="166"/>
      <c r="Q270" s="166"/>
      <c r="R270" s="162"/>
      <c r="S270" s="162"/>
      <c r="T270" s="162"/>
      <c r="U270" s="162"/>
      <c r="V270" s="162"/>
      <c r="W270" s="162"/>
      <c r="X270" s="162"/>
      <c r="Y270" s="162"/>
      <c r="Z270" s="163"/>
      <c r="AA270" s="163"/>
      <c r="AB270" s="163"/>
      <c r="AC270" s="163"/>
      <c r="AD270" s="163"/>
      <c r="AE270" s="163"/>
      <c r="AF270" s="163"/>
      <c r="AG270" s="163" t="s">
        <v>222</v>
      </c>
      <c r="AH270" s="163">
        <v>0</v>
      </c>
      <c r="AI270" s="163"/>
      <c r="AJ270" s="163"/>
      <c r="AK270" s="163"/>
      <c r="AL270" s="163"/>
      <c r="AM270" s="163"/>
      <c r="AN270" s="163"/>
      <c r="AO270" s="163"/>
      <c r="AP270" s="163"/>
      <c r="AQ270" s="163"/>
      <c r="AR270" s="163"/>
      <c r="AS270" s="163"/>
      <c r="AT270" s="163"/>
      <c r="AU270" s="163"/>
      <c r="AV270" s="163"/>
      <c r="AW270" s="163"/>
      <c r="AX270" s="163"/>
      <c r="AY270" s="163"/>
      <c r="AZ270" s="163"/>
      <c r="BA270" s="163"/>
      <c r="BB270" s="163"/>
      <c r="BC270" s="163"/>
      <c r="BD270" s="163"/>
      <c r="BE270" s="163"/>
      <c r="BF270" s="163"/>
      <c r="BG270" s="163"/>
      <c r="BH270" s="163"/>
    </row>
    <row r="271" spans="1:60" outlineLevel="3" x14ac:dyDescent="0.2">
      <c r="A271" s="164"/>
      <c r="B271" s="165"/>
      <c r="C271" s="182" t="s">
        <v>509</v>
      </c>
      <c r="D271" s="183"/>
      <c r="E271" s="184">
        <v>1</v>
      </c>
      <c r="F271" s="162"/>
      <c r="G271" s="162"/>
      <c r="H271" s="162"/>
      <c r="I271" s="162"/>
      <c r="J271" s="162"/>
      <c r="K271" s="162"/>
      <c r="L271" s="162"/>
      <c r="M271" s="162"/>
      <c r="N271" s="166"/>
      <c r="O271" s="166"/>
      <c r="P271" s="166"/>
      <c r="Q271" s="166"/>
      <c r="R271" s="162"/>
      <c r="S271" s="162"/>
      <c r="T271" s="162"/>
      <c r="U271" s="162"/>
      <c r="V271" s="162"/>
      <c r="W271" s="162"/>
      <c r="X271" s="162"/>
      <c r="Y271" s="162"/>
      <c r="Z271" s="163"/>
      <c r="AA271" s="163"/>
      <c r="AB271" s="163"/>
      <c r="AC271" s="163"/>
      <c r="AD271" s="163"/>
      <c r="AE271" s="163"/>
      <c r="AF271" s="163"/>
      <c r="AG271" s="163" t="s">
        <v>222</v>
      </c>
      <c r="AH271" s="163">
        <v>0</v>
      </c>
      <c r="AI271" s="163"/>
      <c r="AJ271" s="163"/>
      <c r="AK271" s="163"/>
      <c r="AL271" s="163"/>
      <c r="AM271" s="163"/>
      <c r="AN271" s="163"/>
      <c r="AO271" s="163"/>
      <c r="AP271" s="163"/>
      <c r="AQ271" s="163"/>
      <c r="AR271" s="163"/>
      <c r="AS271" s="163"/>
      <c r="AT271" s="163"/>
      <c r="AU271" s="163"/>
      <c r="AV271" s="163"/>
      <c r="AW271" s="163"/>
      <c r="AX271" s="163"/>
      <c r="AY271" s="163"/>
      <c r="AZ271" s="163"/>
      <c r="BA271" s="163"/>
      <c r="BB271" s="163"/>
      <c r="BC271" s="163"/>
      <c r="BD271" s="163"/>
      <c r="BE271" s="163"/>
      <c r="BF271" s="163"/>
      <c r="BG271" s="163"/>
      <c r="BH271" s="163"/>
    </row>
    <row r="272" spans="1:60" ht="22.5" outlineLevel="1" x14ac:dyDescent="0.2">
      <c r="A272" s="155">
        <v>55</v>
      </c>
      <c r="B272" s="156" t="s">
        <v>510</v>
      </c>
      <c r="C272" s="157" t="s">
        <v>511</v>
      </c>
      <c r="D272" s="158" t="s">
        <v>266</v>
      </c>
      <c r="E272" s="159">
        <v>2</v>
      </c>
      <c r="F272" s="11"/>
      <c r="G272" s="160">
        <f>ROUND(E272*F272,2)</f>
        <v>0</v>
      </c>
      <c r="H272" s="11">
        <v>0</v>
      </c>
      <c r="I272" s="160">
        <f>ROUND(E272*H272,2)</f>
        <v>0</v>
      </c>
      <c r="J272" s="11">
        <v>9578.5</v>
      </c>
      <c r="K272" s="160">
        <f>ROUND(E272*J272,2)</f>
        <v>19157</v>
      </c>
      <c r="L272" s="160">
        <v>21</v>
      </c>
      <c r="M272" s="160">
        <f>G272*(1+L272/100)</f>
        <v>0</v>
      </c>
      <c r="N272" s="159">
        <v>6.5000000000000002E-2</v>
      </c>
      <c r="O272" s="159">
        <f>ROUND(E272*N272,2)</f>
        <v>0.13</v>
      </c>
      <c r="P272" s="159">
        <v>0</v>
      </c>
      <c r="Q272" s="159">
        <f>ROUND(E272*P272,2)</f>
        <v>0</v>
      </c>
      <c r="R272" s="160"/>
      <c r="S272" s="160" t="s">
        <v>173</v>
      </c>
      <c r="T272" s="161" t="s">
        <v>174</v>
      </c>
      <c r="U272" s="162">
        <v>0</v>
      </c>
      <c r="V272" s="162">
        <f>ROUND(E272*U272,2)</f>
        <v>0</v>
      </c>
      <c r="W272" s="162"/>
      <c r="X272" s="162" t="s">
        <v>218</v>
      </c>
      <c r="Y272" s="162" t="s">
        <v>175</v>
      </c>
      <c r="Z272" s="163"/>
      <c r="AA272" s="163"/>
      <c r="AB272" s="163"/>
      <c r="AC272" s="163"/>
      <c r="AD272" s="163"/>
      <c r="AE272" s="163"/>
      <c r="AF272" s="163"/>
      <c r="AG272" s="163" t="s">
        <v>219</v>
      </c>
      <c r="AH272" s="163"/>
      <c r="AI272" s="163"/>
      <c r="AJ272" s="163"/>
      <c r="AK272" s="163"/>
      <c r="AL272" s="163"/>
      <c r="AM272" s="163"/>
      <c r="AN272" s="163"/>
      <c r="AO272" s="163"/>
      <c r="AP272" s="163"/>
      <c r="AQ272" s="163"/>
      <c r="AR272" s="163"/>
      <c r="AS272" s="163"/>
      <c r="AT272" s="163"/>
      <c r="AU272" s="163"/>
      <c r="AV272" s="163"/>
      <c r="AW272" s="163"/>
      <c r="AX272" s="163"/>
      <c r="AY272" s="163"/>
      <c r="AZ272" s="163"/>
      <c r="BA272" s="163"/>
      <c r="BB272" s="163"/>
      <c r="BC272" s="163"/>
      <c r="BD272" s="163"/>
      <c r="BE272" s="163"/>
      <c r="BF272" s="163"/>
      <c r="BG272" s="163"/>
      <c r="BH272" s="163"/>
    </row>
    <row r="273" spans="1:60" ht="22.5" outlineLevel="2" x14ac:dyDescent="0.2">
      <c r="A273" s="164"/>
      <c r="B273" s="165"/>
      <c r="C273" s="258" t="s">
        <v>512</v>
      </c>
      <c r="D273" s="259"/>
      <c r="E273" s="259"/>
      <c r="F273" s="259"/>
      <c r="G273" s="259"/>
      <c r="H273" s="162"/>
      <c r="I273" s="162"/>
      <c r="J273" s="162"/>
      <c r="K273" s="162"/>
      <c r="L273" s="162"/>
      <c r="M273" s="162"/>
      <c r="N273" s="166"/>
      <c r="O273" s="166"/>
      <c r="P273" s="166"/>
      <c r="Q273" s="166"/>
      <c r="R273" s="162"/>
      <c r="S273" s="162"/>
      <c r="T273" s="162"/>
      <c r="U273" s="162"/>
      <c r="V273" s="162"/>
      <c r="W273" s="162"/>
      <c r="X273" s="162"/>
      <c r="Y273" s="162"/>
      <c r="Z273" s="163"/>
      <c r="AA273" s="163"/>
      <c r="AB273" s="163"/>
      <c r="AC273" s="163"/>
      <c r="AD273" s="163"/>
      <c r="AE273" s="163"/>
      <c r="AF273" s="163"/>
      <c r="AG273" s="163" t="s">
        <v>178</v>
      </c>
      <c r="AH273" s="163"/>
      <c r="AI273" s="163"/>
      <c r="AJ273" s="163"/>
      <c r="AK273" s="163"/>
      <c r="AL273" s="163"/>
      <c r="AM273" s="163"/>
      <c r="AN273" s="163"/>
      <c r="AO273" s="163"/>
      <c r="AP273" s="163"/>
      <c r="AQ273" s="163"/>
      <c r="AR273" s="163"/>
      <c r="AS273" s="163"/>
      <c r="AT273" s="163"/>
      <c r="AU273" s="163"/>
      <c r="AV273" s="163"/>
      <c r="AW273" s="163"/>
      <c r="AX273" s="163"/>
      <c r="AY273" s="163"/>
      <c r="AZ273" s="163"/>
      <c r="BA273" s="173" t="str">
        <f>C273</f>
        <v>8/Z - Odnímatelný poklop s vyvýšeným rámem (horní líc poklopu nad úrovni nášlapné vrstvy podlahy) – poklop kompozitní, rám z nerezové oceli,</v>
      </c>
      <c r="BB273" s="163"/>
      <c r="BC273" s="163"/>
      <c r="BD273" s="163"/>
      <c r="BE273" s="163"/>
      <c r="BF273" s="163"/>
      <c r="BG273" s="163"/>
      <c r="BH273" s="163"/>
    </row>
    <row r="274" spans="1:60" outlineLevel="3" x14ac:dyDescent="0.2">
      <c r="A274" s="164"/>
      <c r="B274" s="165"/>
      <c r="C274" s="260" t="s">
        <v>513</v>
      </c>
      <c r="D274" s="261"/>
      <c r="E274" s="261"/>
      <c r="F274" s="261"/>
      <c r="G274" s="261"/>
      <c r="H274" s="162"/>
      <c r="I274" s="162"/>
      <c r="J274" s="162"/>
      <c r="K274" s="162"/>
      <c r="L274" s="162"/>
      <c r="M274" s="162"/>
      <c r="N274" s="166"/>
      <c r="O274" s="166"/>
      <c r="P274" s="166"/>
      <c r="Q274" s="166"/>
      <c r="R274" s="162"/>
      <c r="S274" s="162"/>
      <c r="T274" s="162"/>
      <c r="U274" s="162"/>
      <c r="V274" s="162"/>
      <c r="W274" s="162"/>
      <c r="X274" s="162"/>
      <c r="Y274" s="162"/>
      <c r="Z274" s="163"/>
      <c r="AA274" s="163"/>
      <c r="AB274" s="163"/>
      <c r="AC274" s="163"/>
      <c r="AD274" s="163"/>
      <c r="AE274" s="163"/>
      <c r="AF274" s="163"/>
      <c r="AG274" s="163" t="s">
        <v>178</v>
      </c>
      <c r="AH274" s="163"/>
      <c r="AI274" s="163"/>
      <c r="AJ274" s="163"/>
      <c r="AK274" s="163"/>
      <c r="AL274" s="163"/>
      <c r="AM274" s="163"/>
      <c r="AN274" s="163"/>
      <c r="AO274" s="163"/>
      <c r="AP274" s="163"/>
      <c r="AQ274" s="163"/>
      <c r="AR274" s="163"/>
      <c r="AS274" s="163"/>
      <c r="AT274" s="163"/>
      <c r="AU274" s="163"/>
      <c r="AV274" s="163"/>
      <c r="AW274" s="163"/>
      <c r="AX274" s="163"/>
      <c r="AY274" s="163"/>
      <c r="AZ274" s="163"/>
      <c r="BA274" s="163"/>
      <c r="BB274" s="163"/>
      <c r="BC274" s="163"/>
      <c r="BD274" s="163"/>
      <c r="BE274" s="163"/>
      <c r="BF274" s="163"/>
      <c r="BG274" s="163"/>
      <c r="BH274" s="163"/>
    </row>
    <row r="275" spans="1:60" outlineLevel="3" x14ac:dyDescent="0.2">
      <c r="A275" s="164"/>
      <c r="B275" s="165"/>
      <c r="C275" s="260" t="s">
        <v>514</v>
      </c>
      <c r="D275" s="261"/>
      <c r="E275" s="261"/>
      <c r="F275" s="261"/>
      <c r="G275" s="261"/>
      <c r="H275" s="162"/>
      <c r="I275" s="162"/>
      <c r="J275" s="162"/>
      <c r="K275" s="162"/>
      <c r="L275" s="162"/>
      <c r="M275" s="162"/>
      <c r="N275" s="166"/>
      <c r="O275" s="166"/>
      <c r="P275" s="166"/>
      <c r="Q275" s="166"/>
      <c r="R275" s="162"/>
      <c r="S275" s="162"/>
      <c r="T275" s="162"/>
      <c r="U275" s="162"/>
      <c r="V275" s="162"/>
      <c r="W275" s="162"/>
      <c r="X275" s="162"/>
      <c r="Y275" s="162"/>
      <c r="Z275" s="163"/>
      <c r="AA275" s="163"/>
      <c r="AB275" s="163"/>
      <c r="AC275" s="163"/>
      <c r="AD275" s="163"/>
      <c r="AE275" s="163"/>
      <c r="AF275" s="163"/>
      <c r="AG275" s="163" t="s">
        <v>178</v>
      </c>
      <c r="AH275" s="163"/>
      <c r="AI275" s="163"/>
      <c r="AJ275" s="163"/>
      <c r="AK275" s="163"/>
      <c r="AL275" s="163"/>
      <c r="AM275" s="163"/>
      <c r="AN275" s="163"/>
      <c r="AO275" s="163"/>
      <c r="AP275" s="163"/>
      <c r="AQ275" s="163"/>
      <c r="AR275" s="163"/>
      <c r="AS275" s="163"/>
      <c r="AT275" s="163"/>
      <c r="AU275" s="163"/>
      <c r="AV275" s="163"/>
      <c r="AW275" s="163"/>
      <c r="AX275" s="163"/>
      <c r="AY275" s="163"/>
      <c r="AZ275" s="163"/>
      <c r="BA275" s="173" t="str">
        <f>C275</f>
        <v>- kryt bude s protiskluznou úpravou na horním líci a s manipulačními madly zasouvacími pod horní líc krytu,</v>
      </c>
      <c r="BB275" s="163"/>
      <c r="BC275" s="163"/>
      <c r="BD275" s="163"/>
      <c r="BE275" s="163"/>
      <c r="BF275" s="163"/>
      <c r="BG275" s="163"/>
      <c r="BH275" s="163"/>
    </row>
    <row r="276" spans="1:60" outlineLevel="3" x14ac:dyDescent="0.2">
      <c r="A276" s="164"/>
      <c r="B276" s="165"/>
      <c r="C276" s="260" t="s">
        <v>515</v>
      </c>
      <c r="D276" s="261"/>
      <c r="E276" s="261"/>
      <c r="F276" s="261"/>
      <c r="G276" s="261"/>
      <c r="H276" s="162"/>
      <c r="I276" s="162"/>
      <c r="J276" s="162"/>
      <c r="K276" s="162"/>
      <c r="L276" s="162"/>
      <c r="M276" s="162"/>
      <c r="N276" s="166"/>
      <c r="O276" s="166"/>
      <c r="P276" s="166"/>
      <c r="Q276" s="166"/>
      <c r="R276" s="162"/>
      <c r="S276" s="162"/>
      <c r="T276" s="162"/>
      <c r="U276" s="162"/>
      <c r="V276" s="162"/>
      <c r="W276" s="162"/>
      <c r="X276" s="162"/>
      <c r="Y276" s="162"/>
      <c r="Z276" s="163"/>
      <c r="AA276" s="163"/>
      <c r="AB276" s="163"/>
      <c r="AC276" s="163"/>
      <c r="AD276" s="163"/>
      <c r="AE276" s="163"/>
      <c r="AF276" s="163"/>
      <c r="AG276" s="163" t="s">
        <v>178</v>
      </c>
      <c r="AH276" s="163"/>
      <c r="AI276" s="163"/>
      <c r="AJ276" s="163"/>
      <c r="AK276" s="163"/>
      <c r="AL276" s="163"/>
      <c r="AM276" s="163"/>
      <c r="AN276" s="163"/>
      <c r="AO276" s="163"/>
      <c r="AP276" s="163"/>
      <c r="AQ276" s="163"/>
      <c r="AR276" s="163"/>
      <c r="AS276" s="163"/>
      <c r="AT276" s="163"/>
      <c r="AU276" s="163"/>
      <c r="AV276" s="163"/>
      <c r="AW276" s="163"/>
      <c r="AX276" s="163"/>
      <c r="AY276" s="163"/>
      <c r="AZ276" s="163"/>
      <c r="BA276" s="163"/>
      <c r="BB276" s="163"/>
      <c r="BC276" s="163"/>
      <c r="BD276" s="163"/>
      <c r="BE276" s="163"/>
      <c r="BF276" s="163"/>
      <c r="BG276" s="163"/>
      <c r="BH276" s="163"/>
    </row>
    <row r="277" spans="1:60" outlineLevel="3" x14ac:dyDescent="0.2">
      <c r="A277" s="164"/>
      <c r="B277" s="165"/>
      <c r="C277" s="260" t="s">
        <v>516</v>
      </c>
      <c r="D277" s="261"/>
      <c r="E277" s="261"/>
      <c r="F277" s="261"/>
      <c r="G277" s="261"/>
      <c r="H277" s="162"/>
      <c r="I277" s="162"/>
      <c r="J277" s="162"/>
      <c r="K277" s="162"/>
      <c r="L277" s="162"/>
      <c r="M277" s="162"/>
      <c r="N277" s="166"/>
      <c r="O277" s="166"/>
      <c r="P277" s="166"/>
      <c r="Q277" s="166"/>
      <c r="R277" s="162"/>
      <c r="S277" s="162"/>
      <c r="T277" s="162"/>
      <c r="U277" s="162"/>
      <c r="V277" s="162"/>
      <c r="W277" s="162"/>
      <c r="X277" s="162"/>
      <c r="Y277" s="162"/>
      <c r="Z277" s="163"/>
      <c r="AA277" s="163"/>
      <c r="AB277" s="163"/>
      <c r="AC277" s="163"/>
      <c r="AD277" s="163"/>
      <c r="AE277" s="163"/>
      <c r="AF277" s="163"/>
      <c r="AG277" s="163" t="s">
        <v>178</v>
      </c>
      <c r="AH277" s="163"/>
      <c r="AI277" s="163"/>
      <c r="AJ277" s="163"/>
      <c r="AK277" s="163"/>
      <c r="AL277" s="163"/>
      <c r="AM277" s="163"/>
      <c r="AN277" s="163"/>
      <c r="AO277" s="163"/>
      <c r="AP277" s="163"/>
      <c r="AQ277" s="163"/>
      <c r="AR277" s="163"/>
      <c r="AS277" s="163"/>
      <c r="AT277" s="163"/>
      <c r="AU277" s="163"/>
      <c r="AV277" s="163"/>
      <c r="AW277" s="163"/>
      <c r="AX277" s="163"/>
      <c r="AY277" s="163"/>
      <c r="AZ277" s="163"/>
      <c r="BA277" s="163"/>
      <c r="BB277" s="163"/>
      <c r="BC277" s="163"/>
      <c r="BD277" s="163"/>
      <c r="BE277" s="163"/>
      <c r="BF277" s="163"/>
      <c r="BG277" s="163"/>
      <c r="BH277" s="163"/>
    </row>
    <row r="278" spans="1:60" outlineLevel="3" x14ac:dyDescent="0.2">
      <c r="A278" s="164"/>
      <c r="B278" s="165"/>
      <c r="C278" s="260" t="s">
        <v>517</v>
      </c>
      <c r="D278" s="261"/>
      <c r="E278" s="261"/>
      <c r="F278" s="261"/>
      <c r="G278" s="261"/>
      <c r="H278" s="162"/>
      <c r="I278" s="162"/>
      <c r="J278" s="162"/>
      <c r="K278" s="162"/>
      <c r="L278" s="162"/>
      <c r="M278" s="162"/>
      <c r="N278" s="166"/>
      <c r="O278" s="166"/>
      <c r="P278" s="166"/>
      <c r="Q278" s="166"/>
      <c r="R278" s="162"/>
      <c r="S278" s="162"/>
      <c r="T278" s="162"/>
      <c r="U278" s="162"/>
      <c r="V278" s="162"/>
      <c r="W278" s="162"/>
      <c r="X278" s="162"/>
      <c r="Y278" s="162"/>
      <c r="Z278" s="163"/>
      <c r="AA278" s="163"/>
      <c r="AB278" s="163"/>
      <c r="AC278" s="163"/>
      <c r="AD278" s="163"/>
      <c r="AE278" s="163"/>
      <c r="AF278" s="163"/>
      <c r="AG278" s="163" t="s">
        <v>178</v>
      </c>
      <c r="AH278" s="163"/>
      <c r="AI278" s="163"/>
      <c r="AJ278" s="163"/>
      <c r="AK278" s="163"/>
      <c r="AL278" s="163"/>
      <c r="AM278" s="163"/>
      <c r="AN278" s="163"/>
      <c r="AO278" s="163"/>
      <c r="AP278" s="163"/>
      <c r="AQ278" s="163"/>
      <c r="AR278" s="163"/>
      <c r="AS278" s="163"/>
      <c r="AT278" s="163"/>
      <c r="AU278" s="163"/>
      <c r="AV278" s="163"/>
      <c r="AW278" s="163"/>
      <c r="AX278" s="163"/>
      <c r="AY278" s="163"/>
      <c r="AZ278" s="163"/>
      <c r="BA278" s="163"/>
      <c r="BB278" s="163"/>
      <c r="BC278" s="163"/>
      <c r="BD278" s="163"/>
      <c r="BE278" s="163"/>
      <c r="BF278" s="163"/>
      <c r="BG278" s="163"/>
      <c r="BH278" s="163"/>
    </row>
    <row r="279" spans="1:60" outlineLevel="2" x14ac:dyDescent="0.2">
      <c r="A279" s="164"/>
      <c r="B279" s="165"/>
      <c r="C279" s="182" t="s">
        <v>246</v>
      </c>
      <c r="D279" s="183"/>
      <c r="E279" s="184"/>
      <c r="F279" s="162"/>
      <c r="G279" s="162"/>
      <c r="H279" s="162"/>
      <c r="I279" s="162"/>
      <c r="J279" s="162"/>
      <c r="K279" s="162"/>
      <c r="L279" s="162"/>
      <c r="M279" s="162"/>
      <c r="N279" s="166"/>
      <c r="O279" s="166"/>
      <c r="P279" s="166"/>
      <c r="Q279" s="166"/>
      <c r="R279" s="162"/>
      <c r="S279" s="162"/>
      <c r="T279" s="162"/>
      <c r="U279" s="162"/>
      <c r="V279" s="162"/>
      <c r="W279" s="162"/>
      <c r="X279" s="162"/>
      <c r="Y279" s="162"/>
      <c r="Z279" s="163"/>
      <c r="AA279" s="163"/>
      <c r="AB279" s="163"/>
      <c r="AC279" s="163"/>
      <c r="AD279" s="163"/>
      <c r="AE279" s="163"/>
      <c r="AF279" s="163"/>
      <c r="AG279" s="163" t="s">
        <v>222</v>
      </c>
      <c r="AH279" s="163">
        <v>0</v>
      </c>
      <c r="AI279" s="163"/>
      <c r="AJ279" s="163"/>
      <c r="AK279" s="163"/>
      <c r="AL279" s="163"/>
      <c r="AM279" s="163"/>
      <c r="AN279" s="163"/>
      <c r="AO279" s="163"/>
      <c r="AP279" s="163"/>
      <c r="AQ279" s="163"/>
      <c r="AR279" s="163"/>
      <c r="AS279" s="163"/>
      <c r="AT279" s="163"/>
      <c r="AU279" s="163"/>
      <c r="AV279" s="163"/>
      <c r="AW279" s="163"/>
      <c r="AX279" s="163"/>
      <c r="AY279" s="163"/>
      <c r="AZ279" s="163"/>
      <c r="BA279" s="163"/>
      <c r="BB279" s="163"/>
      <c r="BC279" s="163"/>
      <c r="BD279" s="163"/>
      <c r="BE279" s="163"/>
      <c r="BF279" s="163"/>
      <c r="BG279" s="163"/>
      <c r="BH279" s="163"/>
    </row>
    <row r="280" spans="1:60" outlineLevel="3" x14ac:dyDescent="0.2">
      <c r="A280" s="164"/>
      <c r="B280" s="165"/>
      <c r="C280" s="182" t="s">
        <v>466</v>
      </c>
      <c r="D280" s="183"/>
      <c r="E280" s="184"/>
      <c r="F280" s="162"/>
      <c r="G280" s="162"/>
      <c r="H280" s="162"/>
      <c r="I280" s="162"/>
      <c r="J280" s="162"/>
      <c r="K280" s="162"/>
      <c r="L280" s="162"/>
      <c r="M280" s="162"/>
      <c r="N280" s="166"/>
      <c r="O280" s="166"/>
      <c r="P280" s="166"/>
      <c r="Q280" s="166"/>
      <c r="R280" s="162"/>
      <c r="S280" s="162"/>
      <c r="T280" s="162"/>
      <c r="U280" s="162"/>
      <c r="V280" s="162"/>
      <c r="W280" s="162"/>
      <c r="X280" s="162"/>
      <c r="Y280" s="162"/>
      <c r="Z280" s="163"/>
      <c r="AA280" s="163"/>
      <c r="AB280" s="163"/>
      <c r="AC280" s="163"/>
      <c r="AD280" s="163"/>
      <c r="AE280" s="163"/>
      <c r="AF280" s="163"/>
      <c r="AG280" s="163" t="s">
        <v>222</v>
      </c>
      <c r="AH280" s="163">
        <v>0</v>
      </c>
      <c r="AI280" s="163"/>
      <c r="AJ280" s="163"/>
      <c r="AK280" s="163"/>
      <c r="AL280" s="163"/>
      <c r="AM280" s="163"/>
      <c r="AN280" s="163"/>
      <c r="AO280" s="163"/>
      <c r="AP280" s="163"/>
      <c r="AQ280" s="163"/>
      <c r="AR280" s="163"/>
      <c r="AS280" s="163"/>
      <c r="AT280" s="163"/>
      <c r="AU280" s="163"/>
      <c r="AV280" s="163"/>
      <c r="AW280" s="163"/>
      <c r="AX280" s="163"/>
      <c r="AY280" s="163"/>
      <c r="AZ280" s="163"/>
      <c r="BA280" s="163"/>
      <c r="BB280" s="163"/>
      <c r="BC280" s="163"/>
      <c r="BD280" s="163"/>
      <c r="BE280" s="163"/>
      <c r="BF280" s="163"/>
      <c r="BG280" s="163"/>
      <c r="BH280" s="163"/>
    </row>
    <row r="281" spans="1:60" outlineLevel="3" x14ac:dyDescent="0.2">
      <c r="A281" s="164"/>
      <c r="B281" s="165"/>
      <c r="C281" s="182" t="s">
        <v>518</v>
      </c>
      <c r="D281" s="183"/>
      <c r="E281" s="184">
        <v>2</v>
      </c>
      <c r="F281" s="162"/>
      <c r="G281" s="162"/>
      <c r="H281" s="162"/>
      <c r="I281" s="162"/>
      <c r="J281" s="162"/>
      <c r="K281" s="162"/>
      <c r="L281" s="162"/>
      <c r="M281" s="162"/>
      <c r="N281" s="166"/>
      <c r="O281" s="166"/>
      <c r="P281" s="166"/>
      <c r="Q281" s="166"/>
      <c r="R281" s="162"/>
      <c r="S281" s="162"/>
      <c r="T281" s="162"/>
      <c r="U281" s="162"/>
      <c r="V281" s="162"/>
      <c r="W281" s="162"/>
      <c r="X281" s="162"/>
      <c r="Y281" s="162"/>
      <c r="Z281" s="163"/>
      <c r="AA281" s="163"/>
      <c r="AB281" s="163"/>
      <c r="AC281" s="163"/>
      <c r="AD281" s="163"/>
      <c r="AE281" s="163"/>
      <c r="AF281" s="163"/>
      <c r="AG281" s="163" t="s">
        <v>222</v>
      </c>
      <c r="AH281" s="163">
        <v>0</v>
      </c>
      <c r="AI281" s="163"/>
      <c r="AJ281" s="163"/>
      <c r="AK281" s="163"/>
      <c r="AL281" s="163"/>
      <c r="AM281" s="163"/>
      <c r="AN281" s="163"/>
      <c r="AO281" s="163"/>
      <c r="AP281" s="163"/>
      <c r="AQ281" s="163"/>
      <c r="AR281" s="163"/>
      <c r="AS281" s="163"/>
      <c r="AT281" s="163"/>
      <c r="AU281" s="163"/>
      <c r="AV281" s="163"/>
      <c r="AW281" s="163"/>
      <c r="AX281" s="163"/>
      <c r="AY281" s="163"/>
      <c r="AZ281" s="163"/>
      <c r="BA281" s="163"/>
      <c r="BB281" s="163"/>
      <c r="BC281" s="163"/>
      <c r="BD281" s="163"/>
      <c r="BE281" s="163"/>
      <c r="BF281" s="163"/>
      <c r="BG281" s="163"/>
      <c r="BH281" s="163"/>
    </row>
    <row r="282" spans="1:60" ht="22.5" outlineLevel="1" x14ac:dyDescent="0.2">
      <c r="A282" s="155">
        <v>56</v>
      </c>
      <c r="B282" s="156" t="s">
        <v>519</v>
      </c>
      <c r="C282" s="157" t="s">
        <v>520</v>
      </c>
      <c r="D282" s="158" t="s">
        <v>266</v>
      </c>
      <c r="E282" s="159">
        <v>1</v>
      </c>
      <c r="F282" s="11"/>
      <c r="G282" s="160">
        <f>ROUND(E282*F282,2)</f>
        <v>0</v>
      </c>
      <c r="H282" s="11">
        <v>0</v>
      </c>
      <c r="I282" s="160">
        <f>ROUND(E282*H282,2)</f>
        <v>0</v>
      </c>
      <c r="J282" s="11">
        <v>3500</v>
      </c>
      <c r="K282" s="160">
        <f>ROUND(E282*J282,2)</f>
        <v>3500</v>
      </c>
      <c r="L282" s="160">
        <v>21</v>
      </c>
      <c r="M282" s="160">
        <f>G282*(1+L282/100)</f>
        <v>0</v>
      </c>
      <c r="N282" s="159">
        <v>2.8000000000000001E-2</v>
      </c>
      <c r="O282" s="159">
        <f>ROUND(E282*N282,2)</f>
        <v>0.03</v>
      </c>
      <c r="P282" s="159">
        <v>0</v>
      </c>
      <c r="Q282" s="159">
        <f>ROUND(E282*P282,2)</f>
        <v>0</v>
      </c>
      <c r="R282" s="160"/>
      <c r="S282" s="160" t="s">
        <v>173</v>
      </c>
      <c r="T282" s="161" t="s">
        <v>174</v>
      </c>
      <c r="U282" s="162">
        <v>0</v>
      </c>
      <c r="V282" s="162">
        <f>ROUND(E282*U282,2)</f>
        <v>0</v>
      </c>
      <c r="W282" s="162"/>
      <c r="X282" s="162" t="s">
        <v>218</v>
      </c>
      <c r="Y282" s="162" t="s">
        <v>175</v>
      </c>
      <c r="Z282" s="163"/>
      <c r="AA282" s="163"/>
      <c r="AB282" s="163"/>
      <c r="AC282" s="163"/>
      <c r="AD282" s="163"/>
      <c r="AE282" s="163"/>
      <c r="AF282" s="163"/>
      <c r="AG282" s="163" t="s">
        <v>219</v>
      </c>
      <c r="AH282" s="163"/>
      <c r="AI282" s="163"/>
      <c r="AJ282" s="163"/>
      <c r="AK282" s="163"/>
      <c r="AL282" s="163"/>
      <c r="AM282" s="163"/>
      <c r="AN282" s="163"/>
      <c r="AO282" s="163"/>
      <c r="AP282" s="163"/>
      <c r="AQ282" s="163"/>
      <c r="AR282" s="163"/>
      <c r="AS282" s="163"/>
      <c r="AT282" s="163"/>
      <c r="AU282" s="163"/>
      <c r="AV282" s="163"/>
      <c r="AW282" s="163"/>
      <c r="AX282" s="163"/>
      <c r="AY282" s="163"/>
      <c r="AZ282" s="163"/>
      <c r="BA282" s="163"/>
      <c r="BB282" s="163"/>
      <c r="BC282" s="163"/>
      <c r="BD282" s="163"/>
      <c r="BE282" s="163"/>
      <c r="BF282" s="163"/>
      <c r="BG282" s="163"/>
      <c r="BH282" s="163"/>
    </row>
    <row r="283" spans="1:60" outlineLevel="2" x14ac:dyDescent="0.2">
      <c r="A283" s="164"/>
      <c r="B283" s="165"/>
      <c r="C283" s="258" t="s">
        <v>521</v>
      </c>
      <c r="D283" s="259"/>
      <c r="E283" s="259"/>
      <c r="F283" s="259"/>
      <c r="G283" s="259"/>
      <c r="H283" s="162"/>
      <c r="I283" s="162"/>
      <c r="J283" s="162"/>
      <c r="K283" s="162"/>
      <c r="L283" s="162"/>
      <c r="M283" s="162"/>
      <c r="N283" s="166"/>
      <c r="O283" s="166"/>
      <c r="P283" s="166"/>
      <c r="Q283" s="166"/>
      <c r="R283" s="162"/>
      <c r="S283" s="162"/>
      <c r="T283" s="162"/>
      <c r="U283" s="162"/>
      <c r="V283" s="162"/>
      <c r="W283" s="162"/>
      <c r="X283" s="162"/>
      <c r="Y283" s="162"/>
      <c r="Z283" s="163"/>
      <c r="AA283" s="163"/>
      <c r="AB283" s="163"/>
      <c r="AC283" s="163"/>
      <c r="AD283" s="163"/>
      <c r="AE283" s="163"/>
      <c r="AF283" s="163"/>
      <c r="AG283" s="163" t="s">
        <v>178</v>
      </c>
      <c r="AH283" s="163"/>
      <c r="AI283" s="163"/>
      <c r="AJ283" s="163"/>
      <c r="AK283" s="163"/>
      <c r="AL283" s="163"/>
      <c r="AM283" s="163"/>
      <c r="AN283" s="163"/>
      <c r="AO283" s="163"/>
      <c r="AP283" s="163"/>
      <c r="AQ283" s="163"/>
      <c r="AR283" s="163"/>
      <c r="AS283" s="163"/>
      <c r="AT283" s="163"/>
      <c r="AU283" s="163"/>
      <c r="AV283" s="163"/>
      <c r="AW283" s="163"/>
      <c r="AX283" s="163"/>
      <c r="AY283" s="163"/>
      <c r="AZ283" s="163"/>
      <c r="BA283" s="163"/>
      <c r="BB283" s="163"/>
      <c r="BC283" s="163"/>
      <c r="BD283" s="163"/>
      <c r="BE283" s="163"/>
      <c r="BF283" s="163"/>
      <c r="BG283" s="163"/>
      <c r="BH283" s="163"/>
    </row>
    <row r="284" spans="1:60" outlineLevel="3" x14ac:dyDescent="0.2">
      <c r="A284" s="164"/>
      <c r="B284" s="165"/>
      <c r="C284" s="260" t="s">
        <v>522</v>
      </c>
      <c r="D284" s="261"/>
      <c r="E284" s="261"/>
      <c r="F284" s="261"/>
      <c r="G284" s="261"/>
      <c r="H284" s="162"/>
      <c r="I284" s="162"/>
      <c r="J284" s="162"/>
      <c r="K284" s="162"/>
      <c r="L284" s="162"/>
      <c r="M284" s="162"/>
      <c r="N284" s="166"/>
      <c r="O284" s="166"/>
      <c r="P284" s="166"/>
      <c r="Q284" s="166"/>
      <c r="R284" s="162"/>
      <c r="S284" s="162"/>
      <c r="T284" s="162"/>
      <c r="U284" s="162"/>
      <c r="V284" s="162"/>
      <c r="W284" s="162"/>
      <c r="X284" s="162"/>
      <c r="Y284" s="162"/>
      <c r="Z284" s="163"/>
      <c r="AA284" s="163"/>
      <c r="AB284" s="163"/>
      <c r="AC284" s="163"/>
      <c r="AD284" s="163"/>
      <c r="AE284" s="163"/>
      <c r="AF284" s="163"/>
      <c r="AG284" s="163" t="s">
        <v>178</v>
      </c>
      <c r="AH284" s="163"/>
      <c r="AI284" s="163"/>
      <c r="AJ284" s="163"/>
      <c r="AK284" s="163"/>
      <c r="AL284" s="163"/>
      <c r="AM284" s="163"/>
      <c r="AN284" s="163"/>
      <c r="AO284" s="163"/>
      <c r="AP284" s="163"/>
      <c r="AQ284" s="163"/>
      <c r="AR284" s="163"/>
      <c r="AS284" s="163"/>
      <c r="AT284" s="163"/>
      <c r="AU284" s="163"/>
      <c r="AV284" s="163"/>
      <c r="AW284" s="163"/>
      <c r="AX284" s="163"/>
      <c r="AY284" s="163"/>
      <c r="AZ284" s="163"/>
      <c r="BA284" s="163"/>
      <c r="BB284" s="163"/>
      <c r="BC284" s="163"/>
      <c r="BD284" s="163"/>
      <c r="BE284" s="163"/>
      <c r="BF284" s="163"/>
      <c r="BG284" s="163"/>
      <c r="BH284" s="163"/>
    </row>
    <row r="285" spans="1:60" outlineLevel="3" x14ac:dyDescent="0.2">
      <c r="A285" s="164"/>
      <c r="B285" s="165"/>
      <c r="C285" s="260" t="s">
        <v>523</v>
      </c>
      <c r="D285" s="261"/>
      <c r="E285" s="261"/>
      <c r="F285" s="261"/>
      <c r="G285" s="261"/>
      <c r="H285" s="162"/>
      <c r="I285" s="162"/>
      <c r="J285" s="162"/>
      <c r="K285" s="162"/>
      <c r="L285" s="162"/>
      <c r="M285" s="162"/>
      <c r="N285" s="166"/>
      <c r="O285" s="166"/>
      <c r="P285" s="166"/>
      <c r="Q285" s="166"/>
      <c r="R285" s="162"/>
      <c r="S285" s="162"/>
      <c r="T285" s="162"/>
      <c r="U285" s="162"/>
      <c r="V285" s="162"/>
      <c r="W285" s="162"/>
      <c r="X285" s="162"/>
      <c r="Y285" s="162"/>
      <c r="Z285" s="163"/>
      <c r="AA285" s="163"/>
      <c r="AB285" s="163"/>
      <c r="AC285" s="163"/>
      <c r="AD285" s="163"/>
      <c r="AE285" s="163"/>
      <c r="AF285" s="163"/>
      <c r="AG285" s="163" t="s">
        <v>178</v>
      </c>
      <c r="AH285" s="163"/>
      <c r="AI285" s="163"/>
      <c r="AJ285" s="163"/>
      <c r="AK285" s="163"/>
      <c r="AL285" s="163"/>
      <c r="AM285" s="163"/>
      <c r="AN285" s="163"/>
      <c r="AO285" s="163"/>
      <c r="AP285" s="163"/>
      <c r="AQ285" s="163"/>
      <c r="AR285" s="163"/>
      <c r="AS285" s="163"/>
      <c r="AT285" s="163"/>
      <c r="AU285" s="163"/>
      <c r="AV285" s="163"/>
      <c r="AW285" s="163"/>
      <c r="AX285" s="163"/>
      <c r="AY285" s="163"/>
      <c r="AZ285" s="163"/>
      <c r="BA285" s="173" t="str">
        <f>C285</f>
        <v>- vpusť osadit do stávajícího odpadního potrubí v podlaze (podlahu v místě osazení dle potřeby odsekat),</v>
      </c>
      <c r="BB285" s="163"/>
      <c r="BC285" s="163"/>
      <c r="BD285" s="163"/>
      <c r="BE285" s="163"/>
      <c r="BF285" s="163"/>
      <c r="BG285" s="163"/>
      <c r="BH285" s="163"/>
    </row>
    <row r="286" spans="1:60" outlineLevel="3" x14ac:dyDescent="0.2">
      <c r="A286" s="164"/>
      <c r="B286" s="165"/>
      <c r="C286" s="260" t="s">
        <v>524</v>
      </c>
      <c r="D286" s="261"/>
      <c r="E286" s="261"/>
      <c r="F286" s="261"/>
      <c r="G286" s="261"/>
      <c r="H286" s="162"/>
      <c r="I286" s="162"/>
      <c r="J286" s="162"/>
      <c r="K286" s="162"/>
      <c r="L286" s="162"/>
      <c r="M286" s="162"/>
      <c r="N286" s="166"/>
      <c r="O286" s="166"/>
      <c r="P286" s="166"/>
      <c r="Q286" s="166"/>
      <c r="R286" s="162"/>
      <c r="S286" s="162"/>
      <c r="T286" s="162"/>
      <c r="U286" s="162"/>
      <c r="V286" s="162"/>
      <c r="W286" s="162"/>
      <c r="X286" s="162"/>
      <c r="Y286" s="162"/>
      <c r="Z286" s="163"/>
      <c r="AA286" s="163"/>
      <c r="AB286" s="163"/>
      <c r="AC286" s="163"/>
      <c r="AD286" s="163"/>
      <c r="AE286" s="163"/>
      <c r="AF286" s="163"/>
      <c r="AG286" s="163" t="s">
        <v>178</v>
      </c>
      <c r="AH286" s="163"/>
      <c r="AI286" s="163"/>
      <c r="AJ286" s="163"/>
      <c r="AK286" s="163"/>
      <c r="AL286" s="163"/>
      <c r="AM286" s="163"/>
      <c r="AN286" s="163"/>
      <c r="AO286" s="163"/>
      <c r="AP286" s="163"/>
      <c r="AQ286" s="163"/>
      <c r="AR286" s="163"/>
      <c r="AS286" s="163"/>
      <c r="AT286" s="163"/>
      <c r="AU286" s="163"/>
      <c r="AV286" s="163"/>
      <c r="AW286" s="163"/>
      <c r="AX286" s="163"/>
      <c r="AY286" s="163"/>
      <c r="AZ286" s="163"/>
      <c r="BA286" s="163"/>
      <c r="BB286" s="163"/>
      <c r="BC286" s="163"/>
      <c r="BD286" s="163"/>
      <c r="BE286" s="163"/>
      <c r="BF286" s="163"/>
      <c r="BG286" s="163"/>
      <c r="BH286" s="163"/>
    </row>
    <row r="287" spans="1:60" outlineLevel="3" x14ac:dyDescent="0.2">
      <c r="A287" s="164"/>
      <c r="B287" s="165"/>
      <c r="C287" s="260" t="s">
        <v>525</v>
      </c>
      <c r="D287" s="261"/>
      <c r="E287" s="261"/>
      <c r="F287" s="261"/>
      <c r="G287" s="261"/>
      <c r="H287" s="162"/>
      <c r="I287" s="162"/>
      <c r="J287" s="162"/>
      <c r="K287" s="162"/>
      <c r="L287" s="162"/>
      <c r="M287" s="162"/>
      <c r="N287" s="166"/>
      <c r="O287" s="166"/>
      <c r="P287" s="166"/>
      <c r="Q287" s="166"/>
      <c r="R287" s="162"/>
      <c r="S287" s="162"/>
      <c r="T287" s="162"/>
      <c r="U287" s="162"/>
      <c r="V287" s="162"/>
      <c r="W287" s="162"/>
      <c r="X287" s="162"/>
      <c r="Y287" s="162"/>
      <c r="Z287" s="163"/>
      <c r="AA287" s="163"/>
      <c r="AB287" s="163"/>
      <c r="AC287" s="163"/>
      <c r="AD287" s="163"/>
      <c r="AE287" s="163"/>
      <c r="AF287" s="163"/>
      <c r="AG287" s="163" t="s">
        <v>178</v>
      </c>
      <c r="AH287" s="163"/>
      <c r="AI287" s="163"/>
      <c r="AJ287" s="163"/>
      <c r="AK287" s="163"/>
      <c r="AL287" s="163"/>
      <c r="AM287" s="163"/>
      <c r="AN287" s="163"/>
      <c r="AO287" s="163"/>
      <c r="AP287" s="163"/>
      <c r="AQ287" s="163"/>
      <c r="AR287" s="163"/>
      <c r="AS287" s="163"/>
      <c r="AT287" s="163"/>
      <c r="AU287" s="163"/>
      <c r="AV287" s="163"/>
      <c r="AW287" s="163"/>
      <c r="AX287" s="163"/>
      <c r="AY287" s="163"/>
      <c r="AZ287" s="163"/>
      <c r="BA287" s="163"/>
      <c r="BB287" s="163"/>
      <c r="BC287" s="163"/>
      <c r="BD287" s="163"/>
      <c r="BE287" s="163"/>
      <c r="BF287" s="163"/>
      <c r="BG287" s="163"/>
      <c r="BH287" s="163"/>
    </row>
    <row r="288" spans="1:60" outlineLevel="2" x14ac:dyDescent="0.2">
      <c r="A288" s="164"/>
      <c r="B288" s="165"/>
      <c r="C288" s="182" t="s">
        <v>246</v>
      </c>
      <c r="D288" s="183"/>
      <c r="E288" s="184"/>
      <c r="F288" s="162"/>
      <c r="G288" s="162"/>
      <c r="H288" s="162"/>
      <c r="I288" s="162"/>
      <c r="J288" s="162"/>
      <c r="K288" s="162"/>
      <c r="L288" s="162"/>
      <c r="M288" s="162"/>
      <c r="N288" s="166"/>
      <c r="O288" s="166"/>
      <c r="P288" s="166"/>
      <c r="Q288" s="166"/>
      <c r="R288" s="162"/>
      <c r="S288" s="162"/>
      <c r="T288" s="162"/>
      <c r="U288" s="162"/>
      <c r="V288" s="162"/>
      <c r="W288" s="162"/>
      <c r="X288" s="162"/>
      <c r="Y288" s="162"/>
      <c r="Z288" s="163"/>
      <c r="AA288" s="163"/>
      <c r="AB288" s="163"/>
      <c r="AC288" s="163"/>
      <c r="AD288" s="163"/>
      <c r="AE288" s="163"/>
      <c r="AF288" s="163"/>
      <c r="AG288" s="163" t="s">
        <v>222</v>
      </c>
      <c r="AH288" s="163">
        <v>0</v>
      </c>
      <c r="AI288" s="163"/>
      <c r="AJ288" s="163"/>
      <c r="AK288" s="163"/>
      <c r="AL288" s="163"/>
      <c r="AM288" s="163"/>
      <c r="AN288" s="163"/>
      <c r="AO288" s="163"/>
      <c r="AP288" s="163"/>
      <c r="AQ288" s="163"/>
      <c r="AR288" s="163"/>
      <c r="AS288" s="163"/>
      <c r="AT288" s="163"/>
      <c r="AU288" s="163"/>
      <c r="AV288" s="163"/>
      <c r="AW288" s="163"/>
      <c r="AX288" s="163"/>
      <c r="AY288" s="163"/>
      <c r="AZ288" s="163"/>
      <c r="BA288" s="163"/>
      <c r="BB288" s="163"/>
      <c r="BC288" s="163"/>
      <c r="BD288" s="163"/>
      <c r="BE288" s="163"/>
      <c r="BF288" s="163"/>
      <c r="BG288" s="163"/>
      <c r="BH288" s="163"/>
    </row>
    <row r="289" spans="1:60" outlineLevel="3" x14ac:dyDescent="0.2">
      <c r="A289" s="164"/>
      <c r="B289" s="165"/>
      <c r="C289" s="182" t="s">
        <v>466</v>
      </c>
      <c r="D289" s="183"/>
      <c r="E289" s="184"/>
      <c r="F289" s="162"/>
      <c r="G289" s="162"/>
      <c r="H289" s="162"/>
      <c r="I289" s="162"/>
      <c r="J289" s="162"/>
      <c r="K289" s="162"/>
      <c r="L289" s="162"/>
      <c r="M289" s="162"/>
      <c r="N289" s="166"/>
      <c r="O289" s="166"/>
      <c r="P289" s="166"/>
      <c r="Q289" s="166"/>
      <c r="R289" s="162"/>
      <c r="S289" s="162"/>
      <c r="T289" s="162"/>
      <c r="U289" s="162"/>
      <c r="V289" s="162"/>
      <c r="W289" s="162"/>
      <c r="X289" s="162"/>
      <c r="Y289" s="162"/>
      <c r="Z289" s="163"/>
      <c r="AA289" s="163"/>
      <c r="AB289" s="163"/>
      <c r="AC289" s="163"/>
      <c r="AD289" s="163"/>
      <c r="AE289" s="163"/>
      <c r="AF289" s="163"/>
      <c r="AG289" s="163" t="s">
        <v>222</v>
      </c>
      <c r="AH289" s="163">
        <v>0</v>
      </c>
      <c r="AI289" s="163"/>
      <c r="AJ289" s="163"/>
      <c r="AK289" s="163"/>
      <c r="AL289" s="163"/>
      <c r="AM289" s="163"/>
      <c r="AN289" s="163"/>
      <c r="AO289" s="163"/>
      <c r="AP289" s="163"/>
      <c r="AQ289" s="163"/>
      <c r="AR289" s="163"/>
      <c r="AS289" s="163"/>
      <c r="AT289" s="163"/>
      <c r="AU289" s="163"/>
      <c r="AV289" s="163"/>
      <c r="AW289" s="163"/>
      <c r="AX289" s="163"/>
      <c r="AY289" s="163"/>
      <c r="AZ289" s="163"/>
      <c r="BA289" s="163"/>
      <c r="BB289" s="163"/>
      <c r="BC289" s="163"/>
      <c r="BD289" s="163"/>
      <c r="BE289" s="163"/>
      <c r="BF289" s="163"/>
      <c r="BG289" s="163"/>
      <c r="BH289" s="163"/>
    </row>
    <row r="290" spans="1:60" outlineLevel="3" x14ac:dyDescent="0.2">
      <c r="A290" s="164"/>
      <c r="B290" s="165"/>
      <c r="C290" s="182" t="s">
        <v>526</v>
      </c>
      <c r="D290" s="183"/>
      <c r="E290" s="184">
        <v>1</v>
      </c>
      <c r="F290" s="162"/>
      <c r="G290" s="162"/>
      <c r="H290" s="162"/>
      <c r="I290" s="162"/>
      <c r="J290" s="162"/>
      <c r="K290" s="162"/>
      <c r="L290" s="162"/>
      <c r="M290" s="162"/>
      <c r="N290" s="166"/>
      <c r="O290" s="166"/>
      <c r="P290" s="166"/>
      <c r="Q290" s="166"/>
      <c r="R290" s="162"/>
      <c r="S290" s="162"/>
      <c r="T290" s="162"/>
      <c r="U290" s="162"/>
      <c r="V290" s="162"/>
      <c r="W290" s="162"/>
      <c r="X290" s="162"/>
      <c r="Y290" s="162"/>
      <c r="Z290" s="163"/>
      <c r="AA290" s="163"/>
      <c r="AB290" s="163"/>
      <c r="AC290" s="163"/>
      <c r="AD290" s="163"/>
      <c r="AE290" s="163"/>
      <c r="AF290" s="163"/>
      <c r="AG290" s="163" t="s">
        <v>222</v>
      </c>
      <c r="AH290" s="163">
        <v>0</v>
      </c>
      <c r="AI290" s="163"/>
      <c r="AJ290" s="163"/>
      <c r="AK290" s="163"/>
      <c r="AL290" s="163"/>
      <c r="AM290" s="163"/>
      <c r="AN290" s="163"/>
      <c r="AO290" s="163"/>
      <c r="AP290" s="163"/>
      <c r="AQ290" s="163"/>
      <c r="AR290" s="163"/>
      <c r="AS290" s="163"/>
      <c r="AT290" s="163"/>
      <c r="AU290" s="163"/>
      <c r="AV290" s="163"/>
      <c r="AW290" s="163"/>
      <c r="AX290" s="163"/>
      <c r="AY290" s="163"/>
      <c r="AZ290" s="163"/>
      <c r="BA290" s="163"/>
      <c r="BB290" s="163"/>
      <c r="BC290" s="163"/>
      <c r="BD290" s="163"/>
      <c r="BE290" s="163"/>
      <c r="BF290" s="163"/>
      <c r="BG290" s="163"/>
      <c r="BH290" s="163"/>
    </row>
    <row r="291" spans="1:60" outlineLevel="1" x14ac:dyDescent="0.2">
      <c r="A291" s="155">
        <v>57</v>
      </c>
      <c r="B291" s="156" t="s">
        <v>527</v>
      </c>
      <c r="C291" s="157" t="s">
        <v>528</v>
      </c>
      <c r="D291" s="158" t="s">
        <v>282</v>
      </c>
      <c r="E291" s="159">
        <v>0.70006000000000002</v>
      </c>
      <c r="F291" s="11"/>
      <c r="G291" s="160">
        <f>ROUND(E291*F291,2)</f>
        <v>0</v>
      </c>
      <c r="H291" s="11">
        <v>0</v>
      </c>
      <c r="I291" s="160">
        <f>ROUND(E291*H291,2)</f>
        <v>0</v>
      </c>
      <c r="J291" s="11">
        <v>1567</v>
      </c>
      <c r="K291" s="160">
        <f>ROUND(E291*J291,2)</f>
        <v>1096.99</v>
      </c>
      <c r="L291" s="160">
        <v>21</v>
      </c>
      <c r="M291" s="160">
        <f>G291*(1+L291/100)</f>
        <v>0</v>
      </c>
      <c r="N291" s="159">
        <v>0</v>
      </c>
      <c r="O291" s="159">
        <f>ROUND(E291*N291,2)</f>
        <v>0</v>
      </c>
      <c r="P291" s="159">
        <v>0</v>
      </c>
      <c r="Q291" s="159">
        <f>ROUND(E291*P291,2)</f>
        <v>0</v>
      </c>
      <c r="R291" s="160" t="s">
        <v>277</v>
      </c>
      <c r="S291" s="160" t="s">
        <v>217</v>
      </c>
      <c r="T291" s="161" t="s">
        <v>217</v>
      </c>
      <c r="U291" s="162">
        <v>3.327</v>
      </c>
      <c r="V291" s="162">
        <f>ROUND(E291*U291,2)</f>
        <v>2.33</v>
      </c>
      <c r="W291" s="162"/>
      <c r="X291" s="162" t="s">
        <v>454</v>
      </c>
      <c r="Y291" s="162" t="s">
        <v>175</v>
      </c>
      <c r="Z291" s="163"/>
      <c r="AA291" s="163"/>
      <c r="AB291" s="163"/>
      <c r="AC291" s="163"/>
      <c r="AD291" s="163"/>
      <c r="AE291" s="163"/>
      <c r="AF291" s="163"/>
      <c r="AG291" s="163" t="s">
        <v>455</v>
      </c>
      <c r="AH291" s="163"/>
      <c r="AI291" s="163"/>
      <c r="AJ291" s="163"/>
      <c r="AK291" s="163"/>
      <c r="AL291" s="163"/>
      <c r="AM291" s="163"/>
      <c r="AN291" s="163"/>
      <c r="AO291" s="163"/>
      <c r="AP291" s="163"/>
      <c r="AQ291" s="163"/>
      <c r="AR291" s="163"/>
      <c r="AS291" s="163"/>
      <c r="AT291" s="163"/>
      <c r="AU291" s="163"/>
      <c r="AV291" s="163"/>
      <c r="AW291" s="163"/>
      <c r="AX291" s="163"/>
      <c r="AY291" s="163"/>
      <c r="AZ291" s="163"/>
      <c r="BA291" s="163"/>
      <c r="BB291" s="163"/>
      <c r="BC291" s="163"/>
      <c r="BD291" s="163"/>
      <c r="BE291" s="163"/>
      <c r="BF291" s="163"/>
      <c r="BG291" s="163"/>
      <c r="BH291" s="163"/>
    </row>
    <row r="292" spans="1:60" outlineLevel="2" x14ac:dyDescent="0.2">
      <c r="A292" s="164"/>
      <c r="B292" s="165"/>
      <c r="C292" s="269" t="s">
        <v>529</v>
      </c>
      <c r="D292" s="270"/>
      <c r="E292" s="270"/>
      <c r="F292" s="270"/>
      <c r="G292" s="270"/>
      <c r="H292" s="162"/>
      <c r="I292" s="162"/>
      <c r="J292" s="162"/>
      <c r="K292" s="162"/>
      <c r="L292" s="162"/>
      <c r="M292" s="162"/>
      <c r="N292" s="166"/>
      <c r="O292" s="166"/>
      <c r="P292" s="166"/>
      <c r="Q292" s="166"/>
      <c r="R292" s="162"/>
      <c r="S292" s="162"/>
      <c r="T292" s="162"/>
      <c r="U292" s="162"/>
      <c r="V292" s="162"/>
      <c r="W292" s="162"/>
      <c r="X292" s="162"/>
      <c r="Y292" s="162"/>
      <c r="Z292" s="163"/>
      <c r="AA292" s="163"/>
      <c r="AB292" s="163"/>
      <c r="AC292" s="163"/>
      <c r="AD292" s="163"/>
      <c r="AE292" s="163"/>
      <c r="AF292" s="163"/>
      <c r="AG292" s="163" t="s">
        <v>221</v>
      </c>
      <c r="AH292" s="163"/>
      <c r="AI292" s="163"/>
      <c r="AJ292" s="163"/>
      <c r="AK292" s="163"/>
      <c r="AL292" s="163"/>
      <c r="AM292" s="163"/>
      <c r="AN292" s="163"/>
      <c r="AO292" s="163"/>
      <c r="AP292" s="163"/>
      <c r="AQ292" s="163"/>
      <c r="AR292" s="163"/>
      <c r="AS292" s="163"/>
      <c r="AT292" s="163"/>
      <c r="AU292" s="163"/>
      <c r="AV292" s="163"/>
      <c r="AW292" s="163"/>
      <c r="AX292" s="163"/>
      <c r="AY292" s="163"/>
      <c r="AZ292" s="163"/>
      <c r="BA292" s="163"/>
      <c r="BB292" s="163"/>
      <c r="BC292" s="163"/>
      <c r="BD292" s="163"/>
      <c r="BE292" s="163"/>
      <c r="BF292" s="163"/>
      <c r="BG292" s="163"/>
      <c r="BH292" s="163"/>
    </row>
    <row r="293" spans="1:60" outlineLevel="2" x14ac:dyDescent="0.2">
      <c r="A293" s="164"/>
      <c r="B293" s="165"/>
      <c r="C293" s="182" t="s">
        <v>456</v>
      </c>
      <c r="D293" s="183"/>
      <c r="E293" s="184"/>
      <c r="F293" s="162"/>
      <c r="G293" s="162"/>
      <c r="H293" s="162"/>
      <c r="I293" s="162"/>
      <c r="J293" s="162"/>
      <c r="K293" s="162"/>
      <c r="L293" s="162"/>
      <c r="M293" s="162"/>
      <c r="N293" s="166"/>
      <c r="O293" s="166"/>
      <c r="P293" s="166"/>
      <c r="Q293" s="166"/>
      <c r="R293" s="162"/>
      <c r="S293" s="162"/>
      <c r="T293" s="162"/>
      <c r="U293" s="162"/>
      <c r="V293" s="162"/>
      <c r="W293" s="162"/>
      <c r="X293" s="162"/>
      <c r="Y293" s="162"/>
      <c r="Z293" s="163"/>
      <c r="AA293" s="163"/>
      <c r="AB293" s="163"/>
      <c r="AC293" s="163"/>
      <c r="AD293" s="163"/>
      <c r="AE293" s="163"/>
      <c r="AF293" s="163"/>
      <c r="AG293" s="163" t="s">
        <v>222</v>
      </c>
      <c r="AH293" s="163">
        <v>0</v>
      </c>
      <c r="AI293" s="163"/>
      <c r="AJ293" s="163"/>
      <c r="AK293" s="163"/>
      <c r="AL293" s="163"/>
      <c r="AM293" s="163"/>
      <c r="AN293" s="163"/>
      <c r="AO293" s="163"/>
      <c r="AP293" s="163"/>
      <c r="AQ293" s="163"/>
      <c r="AR293" s="163"/>
      <c r="AS293" s="163"/>
      <c r="AT293" s="163"/>
      <c r="AU293" s="163"/>
      <c r="AV293" s="163"/>
      <c r="AW293" s="163"/>
      <c r="AX293" s="163"/>
      <c r="AY293" s="163"/>
      <c r="AZ293" s="163"/>
      <c r="BA293" s="163"/>
      <c r="BB293" s="163"/>
      <c r="BC293" s="163"/>
      <c r="BD293" s="163"/>
      <c r="BE293" s="163"/>
      <c r="BF293" s="163"/>
      <c r="BG293" s="163"/>
      <c r="BH293" s="163"/>
    </row>
    <row r="294" spans="1:60" outlineLevel="3" x14ac:dyDescent="0.2">
      <c r="A294" s="164"/>
      <c r="B294" s="165"/>
      <c r="C294" s="182" t="s">
        <v>530</v>
      </c>
      <c r="D294" s="183"/>
      <c r="E294" s="184"/>
      <c r="F294" s="162"/>
      <c r="G294" s="162"/>
      <c r="H294" s="162"/>
      <c r="I294" s="162"/>
      <c r="J294" s="162"/>
      <c r="K294" s="162"/>
      <c r="L294" s="162"/>
      <c r="M294" s="162"/>
      <c r="N294" s="166"/>
      <c r="O294" s="166"/>
      <c r="P294" s="166"/>
      <c r="Q294" s="166"/>
      <c r="R294" s="162"/>
      <c r="S294" s="162"/>
      <c r="T294" s="162"/>
      <c r="U294" s="162"/>
      <c r="V294" s="162"/>
      <c r="W294" s="162"/>
      <c r="X294" s="162"/>
      <c r="Y294" s="162"/>
      <c r="Z294" s="163"/>
      <c r="AA294" s="163"/>
      <c r="AB294" s="163"/>
      <c r="AC294" s="163"/>
      <c r="AD294" s="163"/>
      <c r="AE294" s="163"/>
      <c r="AF294" s="163"/>
      <c r="AG294" s="163" t="s">
        <v>222</v>
      </c>
      <c r="AH294" s="163">
        <v>0</v>
      </c>
      <c r="AI294" s="163"/>
      <c r="AJ294" s="163"/>
      <c r="AK294" s="163"/>
      <c r="AL294" s="163"/>
      <c r="AM294" s="163"/>
      <c r="AN294" s="163"/>
      <c r="AO294" s="163"/>
      <c r="AP294" s="163"/>
      <c r="AQ294" s="163"/>
      <c r="AR294" s="163"/>
      <c r="AS294" s="163"/>
      <c r="AT294" s="163"/>
      <c r="AU294" s="163"/>
      <c r="AV294" s="163"/>
      <c r="AW294" s="163"/>
      <c r="AX294" s="163"/>
      <c r="AY294" s="163"/>
      <c r="AZ294" s="163"/>
      <c r="BA294" s="163"/>
      <c r="BB294" s="163"/>
      <c r="BC294" s="163"/>
      <c r="BD294" s="163"/>
      <c r="BE294" s="163"/>
      <c r="BF294" s="163"/>
      <c r="BG294" s="163"/>
      <c r="BH294" s="163"/>
    </row>
    <row r="295" spans="1:60" outlineLevel="3" x14ac:dyDescent="0.2">
      <c r="A295" s="164"/>
      <c r="B295" s="165"/>
      <c r="C295" s="182" t="s">
        <v>531</v>
      </c>
      <c r="D295" s="183"/>
      <c r="E295" s="184">
        <v>0.70006000000000002</v>
      </c>
      <c r="F295" s="162"/>
      <c r="G295" s="162"/>
      <c r="H295" s="162"/>
      <c r="I295" s="162"/>
      <c r="J295" s="162"/>
      <c r="K295" s="162"/>
      <c r="L295" s="162"/>
      <c r="M295" s="162"/>
      <c r="N295" s="166"/>
      <c r="O295" s="166"/>
      <c r="P295" s="166"/>
      <c r="Q295" s="166"/>
      <c r="R295" s="162"/>
      <c r="S295" s="162"/>
      <c r="T295" s="162"/>
      <c r="U295" s="162"/>
      <c r="V295" s="162"/>
      <c r="W295" s="162"/>
      <c r="X295" s="162"/>
      <c r="Y295" s="162"/>
      <c r="Z295" s="163"/>
      <c r="AA295" s="163"/>
      <c r="AB295" s="163"/>
      <c r="AC295" s="163"/>
      <c r="AD295" s="163"/>
      <c r="AE295" s="163"/>
      <c r="AF295" s="163"/>
      <c r="AG295" s="163" t="s">
        <v>222</v>
      </c>
      <c r="AH295" s="163">
        <v>0</v>
      </c>
      <c r="AI295" s="163"/>
      <c r="AJ295" s="163"/>
      <c r="AK295" s="163"/>
      <c r="AL295" s="163"/>
      <c r="AM295" s="163"/>
      <c r="AN295" s="163"/>
      <c r="AO295" s="163"/>
      <c r="AP295" s="163"/>
      <c r="AQ295" s="163"/>
      <c r="AR295" s="163"/>
      <c r="AS295" s="163"/>
      <c r="AT295" s="163"/>
      <c r="AU295" s="163"/>
      <c r="AV295" s="163"/>
      <c r="AW295" s="163"/>
      <c r="AX295" s="163"/>
      <c r="AY295" s="163"/>
      <c r="AZ295" s="163"/>
      <c r="BA295" s="163"/>
      <c r="BB295" s="163"/>
      <c r="BC295" s="163"/>
      <c r="BD295" s="163"/>
      <c r="BE295" s="163"/>
      <c r="BF295" s="163"/>
      <c r="BG295" s="163"/>
      <c r="BH295" s="163"/>
    </row>
    <row r="296" spans="1:60" x14ac:dyDescent="0.2">
      <c r="A296" s="147" t="s">
        <v>168</v>
      </c>
      <c r="B296" s="148" t="s">
        <v>112</v>
      </c>
      <c r="C296" s="149" t="s">
        <v>113</v>
      </c>
      <c r="D296" s="150"/>
      <c r="E296" s="151"/>
      <c r="F296" s="152"/>
      <c r="G296" s="152">
        <f>SUMIF(AG297:AG315,"&lt;&gt;NOR",G297:G315)</f>
        <v>0</v>
      </c>
      <c r="H296" s="152"/>
      <c r="I296" s="152">
        <f>SUM(I297:I315)</f>
        <v>15451.6</v>
      </c>
      <c r="J296" s="152"/>
      <c r="K296" s="152">
        <f>SUM(K297:K315)</f>
        <v>13520.07</v>
      </c>
      <c r="L296" s="152"/>
      <c r="M296" s="152">
        <f>SUM(M297:M315)</f>
        <v>0</v>
      </c>
      <c r="N296" s="151"/>
      <c r="O296" s="151">
        <f>SUM(O297:O315)</f>
        <v>0.54</v>
      </c>
      <c r="P296" s="151"/>
      <c r="Q296" s="151">
        <f>SUM(Q297:Q315)</f>
        <v>0</v>
      </c>
      <c r="R296" s="152"/>
      <c r="S296" s="152"/>
      <c r="T296" s="153"/>
      <c r="U296" s="154"/>
      <c r="V296" s="154">
        <f>SUM(V297:V315)</f>
        <v>23.700000000000003</v>
      </c>
      <c r="W296" s="154"/>
      <c r="X296" s="154"/>
      <c r="Y296" s="154"/>
      <c r="AG296" s="14" t="s">
        <v>169</v>
      </c>
    </row>
    <row r="297" spans="1:60" outlineLevel="1" x14ac:dyDescent="0.2">
      <c r="A297" s="155">
        <v>58</v>
      </c>
      <c r="B297" s="156" t="s">
        <v>532</v>
      </c>
      <c r="C297" s="157" t="s">
        <v>533</v>
      </c>
      <c r="D297" s="158" t="s">
        <v>231</v>
      </c>
      <c r="E297" s="159">
        <v>22.38</v>
      </c>
      <c r="F297" s="11"/>
      <c r="G297" s="160">
        <f>ROUND(E297*F297,2)</f>
        <v>0</v>
      </c>
      <c r="H297" s="11">
        <v>25.7</v>
      </c>
      <c r="I297" s="160">
        <f>ROUND(E297*H297,2)</f>
        <v>575.16999999999996</v>
      </c>
      <c r="J297" s="11">
        <v>28.7</v>
      </c>
      <c r="K297" s="160">
        <f>ROUND(E297*J297,2)</f>
        <v>642.30999999999995</v>
      </c>
      <c r="L297" s="160">
        <v>21</v>
      </c>
      <c r="M297" s="160">
        <f>G297*(1+L297/100)</f>
        <v>0</v>
      </c>
      <c r="N297" s="159">
        <v>2.1000000000000001E-4</v>
      </c>
      <c r="O297" s="159">
        <f>ROUND(E297*N297,2)</f>
        <v>0</v>
      </c>
      <c r="P297" s="159">
        <v>0</v>
      </c>
      <c r="Q297" s="159">
        <f>ROUND(E297*P297,2)</f>
        <v>0</v>
      </c>
      <c r="R297" s="160" t="s">
        <v>534</v>
      </c>
      <c r="S297" s="160" t="s">
        <v>217</v>
      </c>
      <c r="T297" s="161" t="s">
        <v>217</v>
      </c>
      <c r="U297" s="162">
        <v>0.05</v>
      </c>
      <c r="V297" s="162">
        <f>ROUND(E297*U297,2)</f>
        <v>1.1200000000000001</v>
      </c>
      <c r="W297" s="162"/>
      <c r="X297" s="162" t="s">
        <v>218</v>
      </c>
      <c r="Y297" s="162" t="s">
        <v>175</v>
      </c>
      <c r="Z297" s="163"/>
      <c r="AA297" s="163"/>
      <c r="AB297" s="163"/>
      <c r="AC297" s="163"/>
      <c r="AD297" s="163"/>
      <c r="AE297" s="163"/>
      <c r="AF297" s="163"/>
      <c r="AG297" s="163" t="s">
        <v>219</v>
      </c>
      <c r="AH297" s="163"/>
      <c r="AI297" s="163"/>
      <c r="AJ297" s="163"/>
      <c r="AK297" s="163"/>
      <c r="AL297" s="163"/>
      <c r="AM297" s="163"/>
      <c r="AN297" s="163"/>
      <c r="AO297" s="163"/>
      <c r="AP297" s="163"/>
      <c r="AQ297" s="163"/>
      <c r="AR297" s="163"/>
      <c r="AS297" s="163"/>
      <c r="AT297" s="163"/>
      <c r="AU297" s="163"/>
      <c r="AV297" s="163"/>
      <c r="AW297" s="163"/>
      <c r="AX297" s="163"/>
      <c r="AY297" s="163"/>
      <c r="AZ297" s="163"/>
      <c r="BA297" s="163"/>
      <c r="BB297" s="163"/>
      <c r="BC297" s="163"/>
      <c r="BD297" s="163"/>
      <c r="BE297" s="163"/>
      <c r="BF297" s="163"/>
      <c r="BG297" s="163"/>
      <c r="BH297" s="163"/>
    </row>
    <row r="298" spans="1:60" outlineLevel="2" x14ac:dyDescent="0.2">
      <c r="A298" s="164"/>
      <c r="B298" s="165"/>
      <c r="C298" s="182" t="s">
        <v>287</v>
      </c>
      <c r="D298" s="183"/>
      <c r="E298" s="184"/>
      <c r="F298" s="162"/>
      <c r="G298" s="162"/>
      <c r="H298" s="162"/>
      <c r="I298" s="162"/>
      <c r="J298" s="162"/>
      <c r="K298" s="162"/>
      <c r="L298" s="162"/>
      <c r="M298" s="162"/>
      <c r="N298" s="166"/>
      <c r="O298" s="166"/>
      <c r="P298" s="166"/>
      <c r="Q298" s="166"/>
      <c r="R298" s="162"/>
      <c r="S298" s="162"/>
      <c r="T298" s="162"/>
      <c r="U298" s="162"/>
      <c r="V298" s="162"/>
      <c r="W298" s="162"/>
      <c r="X298" s="162"/>
      <c r="Y298" s="162"/>
      <c r="Z298" s="163"/>
      <c r="AA298" s="163"/>
      <c r="AB298" s="163"/>
      <c r="AC298" s="163"/>
      <c r="AD298" s="163"/>
      <c r="AE298" s="163"/>
      <c r="AF298" s="163"/>
      <c r="AG298" s="163" t="s">
        <v>222</v>
      </c>
      <c r="AH298" s="163">
        <v>0</v>
      </c>
      <c r="AI298" s="163"/>
      <c r="AJ298" s="163"/>
      <c r="AK298" s="163"/>
      <c r="AL298" s="163"/>
      <c r="AM298" s="163"/>
      <c r="AN298" s="163"/>
      <c r="AO298" s="163"/>
      <c r="AP298" s="163"/>
      <c r="AQ298" s="163"/>
      <c r="AR298" s="163"/>
      <c r="AS298" s="163"/>
      <c r="AT298" s="163"/>
      <c r="AU298" s="163"/>
      <c r="AV298" s="163"/>
      <c r="AW298" s="163"/>
      <c r="AX298" s="163"/>
      <c r="AY298" s="163"/>
      <c r="AZ298" s="163"/>
      <c r="BA298" s="163"/>
      <c r="BB298" s="163"/>
      <c r="BC298" s="163"/>
      <c r="BD298" s="163"/>
      <c r="BE298" s="163"/>
      <c r="BF298" s="163"/>
      <c r="BG298" s="163"/>
      <c r="BH298" s="163"/>
    </row>
    <row r="299" spans="1:60" outlineLevel="3" x14ac:dyDescent="0.2">
      <c r="A299" s="164"/>
      <c r="B299" s="165"/>
      <c r="C299" s="182" t="s">
        <v>535</v>
      </c>
      <c r="D299" s="183"/>
      <c r="E299" s="184">
        <v>19.105</v>
      </c>
      <c r="F299" s="162"/>
      <c r="G299" s="162"/>
      <c r="H299" s="162"/>
      <c r="I299" s="162"/>
      <c r="J299" s="162"/>
      <c r="K299" s="162"/>
      <c r="L299" s="162"/>
      <c r="M299" s="162"/>
      <c r="N299" s="166"/>
      <c r="O299" s="166"/>
      <c r="P299" s="166"/>
      <c r="Q299" s="166"/>
      <c r="R299" s="162"/>
      <c r="S299" s="162"/>
      <c r="T299" s="162"/>
      <c r="U299" s="162"/>
      <c r="V299" s="162"/>
      <c r="W299" s="162"/>
      <c r="X299" s="162"/>
      <c r="Y299" s="162"/>
      <c r="Z299" s="163"/>
      <c r="AA299" s="163"/>
      <c r="AB299" s="163"/>
      <c r="AC299" s="163"/>
      <c r="AD299" s="163"/>
      <c r="AE299" s="163"/>
      <c r="AF299" s="163"/>
      <c r="AG299" s="163" t="s">
        <v>222</v>
      </c>
      <c r="AH299" s="163">
        <v>0</v>
      </c>
      <c r="AI299" s="163"/>
      <c r="AJ299" s="163"/>
      <c r="AK299" s="163"/>
      <c r="AL299" s="163"/>
      <c r="AM299" s="163"/>
      <c r="AN299" s="163"/>
      <c r="AO299" s="163"/>
      <c r="AP299" s="163"/>
      <c r="AQ299" s="163"/>
      <c r="AR299" s="163"/>
      <c r="AS299" s="163"/>
      <c r="AT299" s="163"/>
      <c r="AU299" s="163"/>
      <c r="AV299" s="163"/>
      <c r="AW299" s="163"/>
      <c r="AX299" s="163"/>
      <c r="AY299" s="163"/>
      <c r="AZ299" s="163"/>
      <c r="BA299" s="163"/>
      <c r="BB299" s="163"/>
      <c r="BC299" s="163"/>
      <c r="BD299" s="163"/>
      <c r="BE299" s="163"/>
      <c r="BF299" s="163"/>
      <c r="BG299" s="163"/>
      <c r="BH299" s="163"/>
    </row>
    <row r="300" spans="1:60" outlineLevel="3" x14ac:dyDescent="0.2">
      <c r="A300" s="164"/>
      <c r="B300" s="165"/>
      <c r="C300" s="182" t="s">
        <v>536</v>
      </c>
      <c r="D300" s="183"/>
      <c r="E300" s="184">
        <v>3.2749999999999999</v>
      </c>
      <c r="F300" s="162"/>
      <c r="G300" s="162"/>
      <c r="H300" s="162"/>
      <c r="I300" s="162"/>
      <c r="J300" s="162"/>
      <c r="K300" s="162"/>
      <c r="L300" s="162"/>
      <c r="M300" s="162"/>
      <c r="N300" s="166"/>
      <c r="O300" s="166"/>
      <c r="P300" s="166"/>
      <c r="Q300" s="166"/>
      <c r="R300" s="162"/>
      <c r="S300" s="162"/>
      <c r="T300" s="162"/>
      <c r="U300" s="162"/>
      <c r="V300" s="162"/>
      <c r="W300" s="162"/>
      <c r="X300" s="162"/>
      <c r="Y300" s="162"/>
      <c r="Z300" s="163"/>
      <c r="AA300" s="163"/>
      <c r="AB300" s="163"/>
      <c r="AC300" s="163"/>
      <c r="AD300" s="163"/>
      <c r="AE300" s="163"/>
      <c r="AF300" s="163"/>
      <c r="AG300" s="163" t="s">
        <v>222</v>
      </c>
      <c r="AH300" s="163">
        <v>0</v>
      </c>
      <c r="AI300" s="163"/>
      <c r="AJ300" s="163"/>
      <c r="AK300" s="163"/>
      <c r="AL300" s="163"/>
      <c r="AM300" s="163"/>
      <c r="AN300" s="163"/>
      <c r="AO300" s="163"/>
      <c r="AP300" s="163"/>
      <c r="AQ300" s="163"/>
      <c r="AR300" s="163"/>
      <c r="AS300" s="163"/>
      <c r="AT300" s="163"/>
      <c r="AU300" s="163"/>
      <c r="AV300" s="163"/>
      <c r="AW300" s="163"/>
      <c r="AX300" s="163"/>
      <c r="AY300" s="163"/>
      <c r="AZ300" s="163"/>
      <c r="BA300" s="163"/>
      <c r="BB300" s="163"/>
      <c r="BC300" s="163"/>
      <c r="BD300" s="163"/>
      <c r="BE300" s="163"/>
      <c r="BF300" s="163"/>
      <c r="BG300" s="163"/>
      <c r="BH300" s="163"/>
    </row>
    <row r="301" spans="1:60" ht="22.5" outlineLevel="1" x14ac:dyDescent="0.2">
      <c r="A301" s="155">
        <v>59</v>
      </c>
      <c r="B301" s="156" t="s">
        <v>537</v>
      </c>
      <c r="C301" s="157" t="s">
        <v>538</v>
      </c>
      <c r="D301" s="158" t="s">
        <v>231</v>
      </c>
      <c r="E301" s="159">
        <v>22.38</v>
      </c>
      <c r="F301" s="11"/>
      <c r="G301" s="160">
        <f>ROUND(E301*F301,2)</f>
        <v>0</v>
      </c>
      <c r="H301" s="11">
        <v>131.26</v>
      </c>
      <c r="I301" s="160">
        <f>ROUND(E301*H301,2)</f>
        <v>2937.6</v>
      </c>
      <c r="J301" s="11">
        <v>557.74</v>
      </c>
      <c r="K301" s="160">
        <f>ROUND(E301*J301,2)</f>
        <v>12482.22</v>
      </c>
      <c r="L301" s="160">
        <v>21</v>
      </c>
      <c r="M301" s="160">
        <f>G301*(1+L301/100)</f>
        <v>0</v>
      </c>
      <c r="N301" s="159">
        <v>4.5500000000000002E-3</v>
      </c>
      <c r="O301" s="159">
        <f>ROUND(E301*N301,2)</f>
        <v>0.1</v>
      </c>
      <c r="P301" s="159">
        <v>0</v>
      </c>
      <c r="Q301" s="159">
        <f>ROUND(E301*P301,2)</f>
        <v>0</v>
      </c>
      <c r="R301" s="160" t="s">
        <v>534</v>
      </c>
      <c r="S301" s="160" t="s">
        <v>217</v>
      </c>
      <c r="T301" s="161" t="s">
        <v>217</v>
      </c>
      <c r="U301" s="162">
        <v>0.97</v>
      </c>
      <c r="V301" s="162">
        <f>ROUND(E301*U301,2)</f>
        <v>21.71</v>
      </c>
      <c r="W301" s="162"/>
      <c r="X301" s="162" t="s">
        <v>218</v>
      </c>
      <c r="Y301" s="162" t="s">
        <v>175</v>
      </c>
      <c r="Z301" s="163"/>
      <c r="AA301" s="163"/>
      <c r="AB301" s="163"/>
      <c r="AC301" s="163"/>
      <c r="AD301" s="163"/>
      <c r="AE301" s="163"/>
      <c r="AF301" s="163"/>
      <c r="AG301" s="163" t="s">
        <v>219</v>
      </c>
      <c r="AH301" s="163"/>
      <c r="AI301" s="163"/>
      <c r="AJ301" s="163"/>
      <c r="AK301" s="163"/>
      <c r="AL301" s="163"/>
      <c r="AM301" s="163"/>
      <c r="AN301" s="163"/>
      <c r="AO301" s="163"/>
      <c r="AP301" s="163"/>
      <c r="AQ301" s="163"/>
      <c r="AR301" s="163"/>
      <c r="AS301" s="163"/>
      <c r="AT301" s="163"/>
      <c r="AU301" s="163"/>
      <c r="AV301" s="163"/>
      <c r="AW301" s="163"/>
      <c r="AX301" s="163"/>
      <c r="AY301" s="163"/>
      <c r="AZ301" s="163"/>
      <c r="BA301" s="163"/>
      <c r="BB301" s="163"/>
      <c r="BC301" s="163"/>
      <c r="BD301" s="163"/>
      <c r="BE301" s="163"/>
      <c r="BF301" s="163"/>
      <c r="BG301" s="163"/>
      <c r="BH301" s="163"/>
    </row>
    <row r="302" spans="1:60" outlineLevel="2" x14ac:dyDescent="0.2">
      <c r="A302" s="164"/>
      <c r="B302" s="165"/>
      <c r="C302" s="258" t="s">
        <v>539</v>
      </c>
      <c r="D302" s="259"/>
      <c r="E302" s="259"/>
      <c r="F302" s="259"/>
      <c r="G302" s="259"/>
      <c r="H302" s="162"/>
      <c r="I302" s="162"/>
      <c r="J302" s="162"/>
      <c r="K302" s="162"/>
      <c r="L302" s="162"/>
      <c r="M302" s="162"/>
      <c r="N302" s="166"/>
      <c r="O302" s="166"/>
      <c r="P302" s="166"/>
      <c r="Q302" s="166"/>
      <c r="R302" s="162"/>
      <c r="S302" s="162"/>
      <c r="T302" s="162"/>
      <c r="U302" s="162"/>
      <c r="V302" s="162"/>
      <c r="W302" s="162"/>
      <c r="X302" s="162"/>
      <c r="Y302" s="162"/>
      <c r="Z302" s="163"/>
      <c r="AA302" s="163"/>
      <c r="AB302" s="163"/>
      <c r="AC302" s="163"/>
      <c r="AD302" s="163"/>
      <c r="AE302" s="163"/>
      <c r="AF302" s="163"/>
      <c r="AG302" s="163" t="s">
        <v>178</v>
      </c>
      <c r="AH302" s="163"/>
      <c r="AI302" s="163"/>
      <c r="AJ302" s="163"/>
      <c r="AK302" s="163"/>
      <c r="AL302" s="163"/>
      <c r="AM302" s="163"/>
      <c r="AN302" s="163"/>
      <c r="AO302" s="163"/>
      <c r="AP302" s="163"/>
      <c r="AQ302" s="163"/>
      <c r="AR302" s="163"/>
      <c r="AS302" s="163"/>
      <c r="AT302" s="163"/>
      <c r="AU302" s="163"/>
      <c r="AV302" s="163"/>
      <c r="AW302" s="163"/>
      <c r="AX302" s="163"/>
      <c r="AY302" s="163"/>
      <c r="AZ302" s="163"/>
      <c r="BA302" s="163"/>
      <c r="BB302" s="163"/>
      <c r="BC302" s="163"/>
      <c r="BD302" s="163"/>
      <c r="BE302" s="163"/>
      <c r="BF302" s="163"/>
      <c r="BG302" s="163"/>
      <c r="BH302" s="163"/>
    </row>
    <row r="303" spans="1:60" outlineLevel="2" x14ac:dyDescent="0.2">
      <c r="A303" s="164"/>
      <c r="B303" s="165"/>
      <c r="C303" s="182" t="s">
        <v>287</v>
      </c>
      <c r="D303" s="183"/>
      <c r="E303" s="184"/>
      <c r="F303" s="162"/>
      <c r="G303" s="162"/>
      <c r="H303" s="162"/>
      <c r="I303" s="162"/>
      <c r="J303" s="162"/>
      <c r="K303" s="162"/>
      <c r="L303" s="162"/>
      <c r="M303" s="162"/>
      <c r="N303" s="166"/>
      <c r="O303" s="166"/>
      <c r="P303" s="166"/>
      <c r="Q303" s="166"/>
      <c r="R303" s="162"/>
      <c r="S303" s="162"/>
      <c r="T303" s="162"/>
      <c r="U303" s="162"/>
      <c r="V303" s="162"/>
      <c r="W303" s="162"/>
      <c r="X303" s="162"/>
      <c r="Y303" s="162"/>
      <c r="Z303" s="163"/>
      <c r="AA303" s="163"/>
      <c r="AB303" s="163"/>
      <c r="AC303" s="163"/>
      <c r="AD303" s="163"/>
      <c r="AE303" s="163"/>
      <c r="AF303" s="163"/>
      <c r="AG303" s="163" t="s">
        <v>222</v>
      </c>
      <c r="AH303" s="163">
        <v>0</v>
      </c>
      <c r="AI303" s="163"/>
      <c r="AJ303" s="163"/>
      <c r="AK303" s="163"/>
      <c r="AL303" s="163"/>
      <c r="AM303" s="163"/>
      <c r="AN303" s="163"/>
      <c r="AO303" s="163"/>
      <c r="AP303" s="163"/>
      <c r="AQ303" s="163"/>
      <c r="AR303" s="163"/>
      <c r="AS303" s="163"/>
      <c r="AT303" s="163"/>
      <c r="AU303" s="163"/>
      <c r="AV303" s="163"/>
      <c r="AW303" s="163"/>
      <c r="AX303" s="163"/>
      <c r="AY303" s="163"/>
      <c r="AZ303" s="163"/>
      <c r="BA303" s="163"/>
      <c r="BB303" s="163"/>
      <c r="BC303" s="163"/>
      <c r="BD303" s="163"/>
      <c r="BE303" s="163"/>
      <c r="BF303" s="163"/>
      <c r="BG303" s="163"/>
      <c r="BH303" s="163"/>
    </row>
    <row r="304" spans="1:60" outlineLevel="3" x14ac:dyDescent="0.2">
      <c r="A304" s="164"/>
      <c r="B304" s="165"/>
      <c r="C304" s="182" t="s">
        <v>535</v>
      </c>
      <c r="D304" s="183"/>
      <c r="E304" s="184">
        <v>19.105</v>
      </c>
      <c r="F304" s="162"/>
      <c r="G304" s="162"/>
      <c r="H304" s="162"/>
      <c r="I304" s="162"/>
      <c r="J304" s="162"/>
      <c r="K304" s="162"/>
      <c r="L304" s="162"/>
      <c r="M304" s="162"/>
      <c r="N304" s="166"/>
      <c r="O304" s="166"/>
      <c r="P304" s="166"/>
      <c r="Q304" s="166"/>
      <c r="R304" s="162"/>
      <c r="S304" s="162"/>
      <c r="T304" s="162"/>
      <c r="U304" s="162"/>
      <c r="V304" s="162"/>
      <c r="W304" s="162"/>
      <c r="X304" s="162"/>
      <c r="Y304" s="162"/>
      <c r="Z304" s="163"/>
      <c r="AA304" s="163"/>
      <c r="AB304" s="163"/>
      <c r="AC304" s="163"/>
      <c r="AD304" s="163"/>
      <c r="AE304" s="163"/>
      <c r="AF304" s="163"/>
      <c r="AG304" s="163" t="s">
        <v>222</v>
      </c>
      <c r="AH304" s="163">
        <v>0</v>
      </c>
      <c r="AI304" s="163"/>
      <c r="AJ304" s="163"/>
      <c r="AK304" s="163"/>
      <c r="AL304" s="163"/>
      <c r="AM304" s="163"/>
      <c r="AN304" s="163"/>
      <c r="AO304" s="163"/>
      <c r="AP304" s="163"/>
      <c r="AQ304" s="163"/>
      <c r="AR304" s="163"/>
      <c r="AS304" s="163"/>
      <c r="AT304" s="163"/>
      <c r="AU304" s="163"/>
      <c r="AV304" s="163"/>
      <c r="AW304" s="163"/>
      <c r="AX304" s="163"/>
      <c r="AY304" s="163"/>
      <c r="AZ304" s="163"/>
      <c r="BA304" s="163"/>
      <c r="BB304" s="163"/>
      <c r="BC304" s="163"/>
      <c r="BD304" s="163"/>
      <c r="BE304" s="163"/>
      <c r="BF304" s="163"/>
      <c r="BG304" s="163"/>
      <c r="BH304" s="163"/>
    </row>
    <row r="305" spans="1:60" outlineLevel="3" x14ac:dyDescent="0.2">
      <c r="A305" s="164"/>
      <c r="B305" s="165"/>
      <c r="C305" s="182" t="s">
        <v>536</v>
      </c>
      <c r="D305" s="183"/>
      <c r="E305" s="184">
        <v>3.2749999999999999</v>
      </c>
      <c r="F305" s="162"/>
      <c r="G305" s="162"/>
      <c r="H305" s="162"/>
      <c r="I305" s="162"/>
      <c r="J305" s="162"/>
      <c r="K305" s="162"/>
      <c r="L305" s="162"/>
      <c r="M305" s="162"/>
      <c r="N305" s="166"/>
      <c r="O305" s="166"/>
      <c r="P305" s="166"/>
      <c r="Q305" s="166"/>
      <c r="R305" s="162"/>
      <c r="S305" s="162"/>
      <c r="T305" s="162"/>
      <c r="U305" s="162"/>
      <c r="V305" s="162"/>
      <c r="W305" s="162"/>
      <c r="X305" s="162"/>
      <c r="Y305" s="162"/>
      <c r="Z305" s="163"/>
      <c r="AA305" s="163"/>
      <c r="AB305" s="163"/>
      <c r="AC305" s="163"/>
      <c r="AD305" s="163"/>
      <c r="AE305" s="163"/>
      <c r="AF305" s="163"/>
      <c r="AG305" s="163" t="s">
        <v>222</v>
      </c>
      <c r="AH305" s="163">
        <v>0</v>
      </c>
      <c r="AI305" s="163"/>
      <c r="AJ305" s="163"/>
      <c r="AK305" s="163"/>
      <c r="AL305" s="163"/>
      <c r="AM305" s="163"/>
      <c r="AN305" s="163"/>
      <c r="AO305" s="163"/>
      <c r="AP305" s="163"/>
      <c r="AQ305" s="163"/>
      <c r="AR305" s="163"/>
      <c r="AS305" s="163"/>
      <c r="AT305" s="163"/>
      <c r="AU305" s="163"/>
      <c r="AV305" s="163"/>
      <c r="AW305" s="163"/>
      <c r="AX305" s="163"/>
      <c r="AY305" s="163"/>
      <c r="AZ305" s="163"/>
      <c r="BA305" s="163"/>
      <c r="BB305" s="163"/>
      <c r="BC305" s="163"/>
      <c r="BD305" s="163"/>
      <c r="BE305" s="163"/>
      <c r="BF305" s="163"/>
      <c r="BG305" s="163"/>
      <c r="BH305" s="163"/>
    </row>
    <row r="306" spans="1:60" outlineLevel="1" x14ac:dyDescent="0.2">
      <c r="A306" s="155">
        <v>60</v>
      </c>
      <c r="B306" s="156" t="s">
        <v>540</v>
      </c>
      <c r="C306" s="157" t="s">
        <v>541</v>
      </c>
      <c r="D306" s="158" t="s">
        <v>231</v>
      </c>
      <c r="E306" s="159">
        <v>22.8276</v>
      </c>
      <c r="F306" s="11"/>
      <c r="G306" s="160">
        <f>ROUND(E306*F306,2)</f>
        <v>0</v>
      </c>
      <c r="H306" s="11">
        <v>523</v>
      </c>
      <c r="I306" s="160">
        <f>ROUND(E306*H306,2)</f>
        <v>11938.83</v>
      </c>
      <c r="J306" s="11">
        <v>0</v>
      </c>
      <c r="K306" s="160">
        <f>ROUND(E306*J306,2)</f>
        <v>0</v>
      </c>
      <c r="L306" s="160">
        <v>21</v>
      </c>
      <c r="M306" s="160">
        <f>G306*(1+L306/100)</f>
        <v>0</v>
      </c>
      <c r="N306" s="159">
        <v>1.9199999999999998E-2</v>
      </c>
      <c r="O306" s="159">
        <f>ROUND(E306*N306,2)</f>
        <v>0.44</v>
      </c>
      <c r="P306" s="159">
        <v>0</v>
      </c>
      <c r="Q306" s="159">
        <f>ROUND(E306*P306,2)</f>
        <v>0</v>
      </c>
      <c r="R306" s="160"/>
      <c r="S306" s="160" t="s">
        <v>173</v>
      </c>
      <c r="T306" s="161" t="s">
        <v>542</v>
      </c>
      <c r="U306" s="162">
        <v>0</v>
      </c>
      <c r="V306" s="162">
        <f>ROUND(E306*U306,2)</f>
        <v>0</v>
      </c>
      <c r="W306" s="162"/>
      <c r="X306" s="162" t="s">
        <v>240</v>
      </c>
      <c r="Y306" s="162" t="s">
        <v>175</v>
      </c>
      <c r="Z306" s="163"/>
      <c r="AA306" s="163"/>
      <c r="AB306" s="163"/>
      <c r="AC306" s="163"/>
      <c r="AD306" s="163"/>
      <c r="AE306" s="163"/>
      <c r="AF306" s="163"/>
      <c r="AG306" s="163" t="s">
        <v>270</v>
      </c>
      <c r="AH306" s="163"/>
      <c r="AI306" s="163"/>
      <c r="AJ306" s="163"/>
      <c r="AK306" s="163"/>
      <c r="AL306" s="163"/>
      <c r="AM306" s="163"/>
      <c r="AN306" s="163"/>
      <c r="AO306" s="163"/>
      <c r="AP306" s="163"/>
      <c r="AQ306" s="163"/>
      <c r="AR306" s="163"/>
      <c r="AS306" s="163"/>
      <c r="AT306" s="163"/>
      <c r="AU306" s="163"/>
      <c r="AV306" s="163"/>
      <c r="AW306" s="163"/>
      <c r="AX306" s="163"/>
      <c r="AY306" s="163"/>
      <c r="AZ306" s="163"/>
      <c r="BA306" s="163"/>
      <c r="BB306" s="163"/>
      <c r="BC306" s="163"/>
      <c r="BD306" s="163"/>
      <c r="BE306" s="163"/>
      <c r="BF306" s="163"/>
      <c r="BG306" s="163"/>
      <c r="BH306" s="163"/>
    </row>
    <row r="307" spans="1:60" outlineLevel="2" x14ac:dyDescent="0.2">
      <c r="A307" s="164"/>
      <c r="B307" s="165"/>
      <c r="C307" s="182" t="s">
        <v>287</v>
      </c>
      <c r="D307" s="183"/>
      <c r="E307" s="184"/>
      <c r="F307" s="162"/>
      <c r="G307" s="162"/>
      <c r="H307" s="162"/>
      <c r="I307" s="162"/>
      <c r="J307" s="162"/>
      <c r="K307" s="162"/>
      <c r="L307" s="162"/>
      <c r="M307" s="162"/>
      <c r="N307" s="166"/>
      <c r="O307" s="166"/>
      <c r="P307" s="166"/>
      <c r="Q307" s="166"/>
      <c r="R307" s="162"/>
      <c r="S307" s="162"/>
      <c r="T307" s="162"/>
      <c r="U307" s="162"/>
      <c r="V307" s="162"/>
      <c r="W307" s="162"/>
      <c r="X307" s="162"/>
      <c r="Y307" s="162"/>
      <c r="Z307" s="163"/>
      <c r="AA307" s="163"/>
      <c r="AB307" s="163"/>
      <c r="AC307" s="163"/>
      <c r="AD307" s="163"/>
      <c r="AE307" s="163"/>
      <c r="AF307" s="163"/>
      <c r="AG307" s="163" t="s">
        <v>222</v>
      </c>
      <c r="AH307" s="163">
        <v>0</v>
      </c>
      <c r="AI307" s="163"/>
      <c r="AJ307" s="163"/>
      <c r="AK307" s="163"/>
      <c r="AL307" s="163"/>
      <c r="AM307" s="163"/>
      <c r="AN307" s="163"/>
      <c r="AO307" s="163"/>
      <c r="AP307" s="163"/>
      <c r="AQ307" s="163"/>
      <c r="AR307" s="163"/>
      <c r="AS307" s="163"/>
      <c r="AT307" s="163"/>
      <c r="AU307" s="163"/>
      <c r="AV307" s="163"/>
      <c r="AW307" s="163"/>
      <c r="AX307" s="163"/>
      <c r="AY307" s="163"/>
      <c r="AZ307" s="163"/>
      <c r="BA307" s="163"/>
      <c r="BB307" s="163"/>
      <c r="BC307" s="163"/>
      <c r="BD307" s="163"/>
      <c r="BE307" s="163"/>
      <c r="BF307" s="163"/>
      <c r="BG307" s="163"/>
      <c r="BH307" s="163"/>
    </row>
    <row r="308" spans="1:60" outlineLevel="3" x14ac:dyDescent="0.2">
      <c r="A308" s="164"/>
      <c r="B308" s="165"/>
      <c r="C308" s="182" t="s">
        <v>543</v>
      </c>
      <c r="D308" s="183"/>
      <c r="E308" s="184"/>
      <c r="F308" s="162"/>
      <c r="G308" s="162"/>
      <c r="H308" s="162"/>
      <c r="I308" s="162"/>
      <c r="J308" s="162"/>
      <c r="K308" s="162"/>
      <c r="L308" s="162"/>
      <c r="M308" s="162"/>
      <c r="N308" s="166"/>
      <c r="O308" s="166"/>
      <c r="P308" s="166"/>
      <c r="Q308" s="166"/>
      <c r="R308" s="162"/>
      <c r="S308" s="162"/>
      <c r="T308" s="162"/>
      <c r="U308" s="162"/>
      <c r="V308" s="162"/>
      <c r="W308" s="162"/>
      <c r="X308" s="162"/>
      <c r="Y308" s="162"/>
      <c r="Z308" s="163"/>
      <c r="AA308" s="163"/>
      <c r="AB308" s="163"/>
      <c r="AC308" s="163"/>
      <c r="AD308" s="163"/>
      <c r="AE308" s="163"/>
      <c r="AF308" s="163"/>
      <c r="AG308" s="163" t="s">
        <v>222</v>
      </c>
      <c r="AH308" s="163">
        <v>0</v>
      </c>
      <c r="AI308" s="163"/>
      <c r="AJ308" s="163"/>
      <c r="AK308" s="163"/>
      <c r="AL308" s="163"/>
      <c r="AM308" s="163"/>
      <c r="AN308" s="163"/>
      <c r="AO308" s="163"/>
      <c r="AP308" s="163"/>
      <c r="AQ308" s="163"/>
      <c r="AR308" s="163"/>
      <c r="AS308" s="163"/>
      <c r="AT308" s="163"/>
      <c r="AU308" s="163"/>
      <c r="AV308" s="163"/>
      <c r="AW308" s="163"/>
      <c r="AX308" s="163"/>
      <c r="AY308" s="163"/>
      <c r="AZ308" s="163"/>
      <c r="BA308" s="163"/>
      <c r="BB308" s="163"/>
      <c r="BC308" s="163"/>
      <c r="BD308" s="163"/>
      <c r="BE308" s="163"/>
      <c r="BF308" s="163"/>
      <c r="BG308" s="163"/>
      <c r="BH308" s="163"/>
    </row>
    <row r="309" spans="1:60" outlineLevel="3" x14ac:dyDescent="0.2">
      <c r="A309" s="164"/>
      <c r="B309" s="165"/>
      <c r="C309" s="182" t="s">
        <v>544</v>
      </c>
      <c r="D309" s="183"/>
      <c r="E309" s="184">
        <v>19.487100000000002</v>
      </c>
      <c r="F309" s="162"/>
      <c r="G309" s="162"/>
      <c r="H309" s="162"/>
      <c r="I309" s="162"/>
      <c r="J309" s="162"/>
      <c r="K309" s="162"/>
      <c r="L309" s="162"/>
      <c r="M309" s="162"/>
      <c r="N309" s="166"/>
      <c r="O309" s="166"/>
      <c r="P309" s="166"/>
      <c r="Q309" s="166"/>
      <c r="R309" s="162"/>
      <c r="S309" s="162"/>
      <c r="T309" s="162"/>
      <c r="U309" s="162"/>
      <c r="V309" s="162"/>
      <c r="W309" s="162"/>
      <c r="X309" s="162"/>
      <c r="Y309" s="162"/>
      <c r="Z309" s="163"/>
      <c r="AA309" s="163"/>
      <c r="AB309" s="163"/>
      <c r="AC309" s="163"/>
      <c r="AD309" s="163"/>
      <c r="AE309" s="163"/>
      <c r="AF309" s="163"/>
      <c r="AG309" s="163" t="s">
        <v>222</v>
      </c>
      <c r="AH309" s="163">
        <v>0</v>
      </c>
      <c r="AI309" s="163"/>
      <c r="AJ309" s="163"/>
      <c r="AK309" s="163"/>
      <c r="AL309" s="163"/>
      <c r="AM309" s="163"/>
      <c r="AN309" s="163"/>
      <c r="AO309" s="163"/>
      <c r="AP309" s="163"/>
      <c r="AQ309" s="163"/>
      <c r="AR309" s="163"/>
      <c r="AS309" s="163"/>
      <c r="AT309" s="163"/>
      <c r="AU309" s="163"/>
      <c r="AV309" s="163"/>
      <c r="AW309" s="163"/>
      <c r="AX309" s="163"/>
      <c r="AY309" s="163"/>
      <c r="AZ309" s="163"/>
      <c r="BA309" s="163"/>
      <c r="BB309" s="163"/>
      <c r="BC309" s="163"/>
      <c r="BD309" s="163"/>
      <c r="BE309" s="163"/>
      <c r="BF309" s="163"/>
      <c r="BG309" s="163"/>
      <c r="BH309" s="163"/>
    </row>
    <row r="310" spans="1:60" outlineLevel="3" x14ac:dyDescent="0.2">
      <c r="A310" s="164"/>
      <c r="B310" s="165"/>
      <c r="C310" s="182" t="s">
        <v>545</v>
      </c>
      <c r="D310" s="183"/>
      <c r="E310" s="184">
        <v>3.3405</v>
      </c>
      <c r="F310" s="162"/>
      <c r="G310" s="162"/>
      <c r="H310" s="162"/>
      <c r="I310" s="162"/>
      <c r="J310" s="162"/>
      <c r="K310" s="162"/>
      <c r="L310" s="162"/>
      <c r="M310" s="162"/>
      <c r="N310" s="166"/>
      <c r="O310" s="166"/>
      <c r="P310" s="166"/>
      <c r="Q310" s="166"/>
      <c r="R310" s="162"/>
      <c r="S310" s="162"/>
      <c r="T310" s="162"/>
      <c r="U310" s="162"/>
      <c r="V310" s="162"/>
      <c r="W310" s="162"/>
      <c r="X310" s="162"/>
      <c r="Y310" s="162"/>
      <c r="Z310" s="163"/>
      <c r="AA310" s="163"/>
      <c r="AB310" s="163"/>
      <c r="AC310" s="163"/>
      <c r="AD310" s="163"/>
      <c r="AE310" s="163"/>
      <c r="AF310" s="163"/>
      <c r="AG310" s="163" t="s">
        <v>222</v>
      </c>
      <c r="AH310" s="163">
        <v>0</v>
      </c>
      <c r="AI310" s="163"/>
      <c r="AJ310" s="163"/>
      <c r="AK310" s="163"/>
      <c r="AL310" s="163"/>
      <c r="AM310" s="163"/>
      <c r="AN310" s="163"/>
      <c r="AO310" s="163"/>
      <c r="AP310" s="163"/>
      <c r="AQ310" s="163"/>
      <c r="AR310" s="163"/>
      <c r="AS310" s="163"/>
      <c r="AT310" s="163"/>
      <c r="AU310" s="163"/>
      <c r="AV310" s="163"/>
      <c r="AW310" s="163"/>
      <c r="AX310" s="163"/>
      <c r="AY310" s="163"/>
      <c r="AZ310" s="163"/>
      <c r="BA310" s="163"/>
      <c r="BB310" s="163"/>
      <c r="BC310" s="163"/>
      <c r="BD310" s="163"/>
      <c r="BE310" s="163"/>
      <c r="BF310" s="163"/>
      <c r="BG310" s="163"/>
      <c r="BH310" s="163"/>
    </row>
    <row r="311" spans="1:60" outlineLevel="1" x14ac:dyDescent="0.2">
      <c r="A311" s="155">
        <v>61</v>
      </c>
      <c r="B311" s="156" t="s">
        <v>546</v>
      </c>
      <c r="C311" s="157" t="s">
        <v>547</v>
      </c>
      <c r="D311" s="158" t="s">
        <v>282</v>
      </c>
      <c r="E311" s="159">
        <v>0.54481999999999997</v>
      </c>
      <c r="F311" s="11"/>
      <c r="G311" s="160">
        <f>ROUND(E311*F311,2)</f>
        <v>0</v>
      </c>
      <c r="H311" s="11">
        <v>0</v>
      </c>
      <c r="I311" s="160">
        <f>ROUND(E311*H311,2)</f>
        <v>0</v>
      </c>
      <c r="J311" s="11">
        <v>726</v>
      </c>
      <c r="K311" s="160">
        <f>ROUND(E311*J311,2)</f>
        <v>395.54</v>
      </c>
      <c r="L311" s="160">
        <v>21</v>
      </c>
      <c r="M311" s="160">
        <f>G311*(1+L311/100)</f>
        <v>0</v>
      </c>
      <c r="N311" s="159">
        <v>0</v>
      </c>
      <c r="O311" s="159">
        <f>ROUND(E311*N311,2)</f>
        <v>0</v>
      </c>
      <c r="P311" s="159">
        <v>0</v>
      </c>
      <c r="Q311" s="159">
        <f>ROUND(E311*P311,2)</f>
        <v>0</v>
      </c>
      <c r="R311" s="160" t="s">
        <v>534</v>
      </c>
      <c r="S311" s="160" t="s">
        <v>217</v>
      </c>
      <c r="T311" s="161" t="s">
        <v>217</v>
      </c>
      <c r="U311" s="162">
        <v>1.5980000000000001</v>
      </c>
      <c r="V311" s="162">
        <f>ROUND(E311*U311,2)</f>
        <v>0.87</v>
      </c>
      <c r="W311" s="162"/>
      <c r="X311" s="162" t="s">
        <v>454</v>
      </c>
      <c r="Y311" s="162" t="s">
        <v>175</v>
      </c>
      <c r="Z311" s="163"/>
      <c r="AA311" s="163"/>
      <c r="AB311" s="163"/>
      <c r="AC311" s="163"/>
      <c r="AD311" s="163"/>
      <c r="AE311" s="163"/>
      <c r="AF311" s="163"/>
      <c r="AG311" s="163" t="s">
        <v>455</v>
      </c>
      <c r="AH311" s="163"/>
      <c r="AI311" s="163"/>
      <c r="AJ311" s="163"/>
      <c r="AK311" s="163"/>
      <c r="AL311" s="163"/>
      <c r="AM311" s="163"/>
      <c r="AN311" s="163"/>
      <c r="AO311" s="163"/>
      <c r="AP311" s="163"/>
      <c r="AQ311" s="163"/>
      <c r="AR311" s="163"/>
      <c r="AS311" s="163"/>
      <c r="AT311" s="163"/>
      <c r="AU311" s="163"/>
      <c r="AV311" s="163"/>
      <c r="AW311" s="163"/>
      <c r="AX311" s="163"/>
      <c r="AY311" s="163"/>
      <c r="AZ311" s="163"/>
      <c r="BA311" s="163"/>
      <c r="BB311" s="163"/>
      <c r="BC311" s="163"/>
      <c r="BD311" s="163"/>
      <c r="BE311" s="163"/>
      <c r="BF311" s="163"/>
      <c r="BG311" s="163"/>
      <c r="BH311" s="163"/>
    </row>
    <row r="312" spans="1:60" outlineLevel="2" x14ac:dyDescent="0.2">
      <c r="A312" s="164"/>
      <c r="B312" s="165"/>
      <c r="C312" s="269" t="s">
        <v>529</v>
      </c>
      <c r="D312" s="270"/>
      <c r="E312" s="270"/>
      <c r="F312" s="270"/>
      <c r="G312" s="270"/>
      <c r="H312" s="162"/>
      <c r="I312" s="162"/>
      <c r="J312" s="162"/>
      <c r="K312" s="162"/>
      <c r="L312" s="162"/>
      <c r="M312" s="162"/>
      <c r="N312" s="166"/>
      <c r="O312" s="166"/>
      <c r="P312" s="166"/>
      <c r="Q312" s="166"/>
      <c r="R312" s="162"/>
      <c r="S312" s="162"/>
      <c r="T312" s="162"/>
      <c r="U312" s="162"/>
      <c r="V312" s="162"/>
      <c r="W312" s="162"/>
      <c r="X312" s="162"/>
      <c r="Y312" s="162"/>
      <c r="Z312" s="163"/>
      <c r="AA312" s="163"/>
      <c r="AB312" s="163"/>
      <c r="AC312" s="163"/>
      <c r="AD312" s="163"/>
      <c r="AE312" s="163"/>
      <c r="AF312" s="163"/>
      <c r="AG312" s="163" t="s">
        <v>221</v>
      </c>
      <c r="AH312" s="163"/>
      <c r="AI312" s="163"/>
      <c r="AJ312" s="163"/>
      <c r="AK312" s="163"/>
      <c r="AL312" s="163"/>
      <c r="AM312" s="163"/>
      <c r="AN312" s="163"/>
      <c r="AO312" s="163"/>
      <c r="AP312" s="163"/>
      <c r="AQ312" s="163"/>
      <c r="AR312" s="163"/>
      <c r="AS312" s="163"/>
      <c r="AT312" s="163"/>
      <c r="AU312" s="163"/>
      <c r="AV312" s="163"/>
      <c r="AW312" s="163"/>
      <c r="AX312" s="163"/>
      <c r="AY312" s="163"/>
      <c r="AZ312" s="163"/>
      <c r="BA312" s="163"/>
      <c r="BB312" s="163"/>
      <c r="BC312" s="163"/>
      <c r="BD312" s="163"/>
      <c r="BE312" s="163"/>
      <c r="BF312" s="163"/>
      <c r="BG312" s="163"/>
      <c r="BH312" s="163"/>
    </row>
    <row r="313" spans="1:60" outlineLevel="2" x14ac:dyDescent="0.2">
      <c r="A313" s="164"/>
      <c r="B313" s="165"/>
      <c r="C313" s="182" t="s">
        <v>456</v>
      </c>
      <c r="D313" s="183"/>
      <c r="E313" s="184"/>
      <c r="F313" s="162"/>
      <c r="G313" s="162"/>
      <c r="H313" s="162"/>
      <c r="I313" s="162"/>
      <c r="J313" s="162"/>
      <c r="K313" s="162"/>
      <c r="L313" s="162"/>
      <c r="M313" s="162"/>
      <c r="N313" s="166"/>
      <c r="O313" s="166"/>
      <c r="P313" s="166"/>
      <c r="Q313" s="166"/>
      <c r="R313" s="162"/>
      <c r="S313" s="162"/>
      <c r="T313" s="162"/>
      <c r="U313" s="162"/>
      <c r="V313" s="162"/>
      <c r="W313" s="162"/>
      <c r="X313" s="162"/>
      <c r="Y313" s="162"/>
      <c r="Z313" s="163"/>
      <c r="AA313" s="163"/>
      <c r="AB313" s="163"/>
      <c r="AC313" s="163"/>
      <c r="AD313" s="163"/>
      <c r="AE313" s="163"/>
      <c r="AF313" s="163"/>
      <c r="AG313" s="163" t="s">
        <v>222</v>
      </c>
      <c r="AH313" s="163">
        <v>0</v>
      </c>
      <c r="AI313" s="163"/>
      <c r="AJ313" s="163"/>
      <c r="AK313" s="163"/>
      <c r="AL313" s="163"/>
      <c r="AM313" s="163"/>
      <c r="AN313" s="163"/>
      <c r="AO313" s="163"/>
      <c r="AP313" s="163"/>
      <c r="AQ313" s="163"/>
      <c r="AR313" s="163"/>
      <c r="AS313" s="163"/>
      <c r="AT313" s="163"/>
      <c r="AU313" s="163"/>
      <c r="AV313" s="163"/>
      <c r="AW313" s="163"/>
      <c r="AX313" s="163"/>
      <c r="AY313" s="163"/>
      <c r="AZ313" s="163"/>
      <c r="BA313" s="163"/>
      <c r="BB313" s="163"/>
      <c r="BC313" s="163"/>
      <c r="BD313" s="163"/>
      <c r="BE313" s="163"/>
      <c r="BF313" s="163"/>
      <c r="BG313" s="163"/>
      <c r="BH313" s="163"/>
    </row>
    <row r="314" spans="1:60" outlineLevel="3" x14ac:dyDescent="0.2">
      <c r="A314" s="164"/>
      <c r="B314" s="165"/>
      <c r="C314" s="182" t="s">
        <v>548</v>
      </c>
      <c r="D314" s="183"/>
      <c r="E314" s="184"/>
      <c r="F314" s="162"/>
      <c r="G314" s="162"/>
      <c r="H314" s="162"/>
      <c r="I314" s="162"/>
      <c r="J314" s="162"/>
      <c r="K314" s="162"/>
      <c r="L314" s="162"/>
      <c r="M314" s="162"/>
      <c r="N314" s="166"/>
      <c r="O314" s="166"/>
      <c r="P314" s="166"/>
      <c r="Q314" s="166"/>
      <c r="R314" s="162"/>
      <c r="S314" s="162"/>
      <c r="T314" s="162"/>
      <c r="U314" s="162"/>
      <c r="V314" s="162"/>
      <c r="W314" s="162"/>
      <c r="X314" s="162"/>
      <c r="Y314" s="162"/>
      <c r="Z314" s="163"/>
      <c r="AA314" s="163"/>
      <c r="AB314" s="163"/>
      <c r="AC314" s="163"/>
      <c r="AD314" s="163"/>
      <c r="AE314" s="163"/>
      <c r="AF314" s="163"/>
      <c r="AG314" s="163" t="s">
        <v>222</v>
      </c>
      <c r="AH314" s="163">
        <v>0</v>
      </c>
      <c r="AI314" s="163"/>
      <c r="AJ314" s="163"/>
      <c r="AK314" s="163"/>
      <c r="AL314" s="163"/>
      <c r="AM314" s="163"/>
      <c r="AN314" s="163"/>
      <c r="AO314" s="163"/>
      <c r="AP314" s="163"/>
      <c r="AQ314" s="163"/>
      <c r="AR314" s="163"/>
      <c r="AS314" s="163"/>
      <c r="AT314" s="163"/>
      <c r="AU314" s="163"/>
      <c r="AV314" s="163"/>
      <c r="AW314" s="163"/>
      <c r="AX314" s="163"/>
      <c r="AY314" s="163"/>
      <c r="AZ314" s="163"/>
      <c r="BA314" s="163"/>
      <c r="BB314" s="163"/>
      <c r="BC314" s="163"/>
      <c r="BD314" s="163"/>
      <c r="BE314" s="163"/>
      <c r="BF314" s="163"/>
      <c r="BG314" s="163"/>
      <c r="BH314" s="163"/>
    </row>
    <row r="315" spans="1:60" outlineLevel="3" x14ac:dyDescent="0.2">
      <c r="A315" s="164"/>
      <c r="B315" s="165"/>
      <c r="C315" s="182" t="s">
        <v>549</v>
      </c>
      <c r="D315" s="183"/>
      <c r="E315" s="184">
        <v>0.54481999999999997</v>
      </c>
      <c r="F315" s="162"/>
      <c r="G315" s="162"/>
      <c r="H315" s="162"/>
      <c r="I315" s="162"/>
      <c r="J315" s="162"/>
      <c r="K315" s="162"/>
      <c r="L315" s="162"/>
      <c r="M315" s="162"/>
      <c r="N315" s="166"/>
      <c r="O315" s="166"/>
      <c r="P315" s="166"/>
      <c r="Q315" s="166"/>
      <c r="R315" s="162"/>
      <c r="S315" s="162"/>
      <c r="T315" s="162"/>
      <c r="U315" s="162"/>
      <c r="V315" s="162"/>
      <c r="W315" s="162"/>
      <c r="X315" s="162"/>
      <c r="Y315" s="162"/>
      <c r="Z315" s="163"/>
      <c r="AA315" s="163"/>
      <c r="AB315" s="163"/>
      <c r="AC315" s="163"/>
      <c r="AD315" s="163"/>
      <c r="AE315" s="163"/>
      <c r="AF315" s="163"/>
      <c r="AG315" s="163" t="s">
        <v>222</v>
      </c>
      <c r="AH315" s="163">
        <v>0</v>
      </c>
      <c r="AI315" s="163"/>
      <c r="AJ315" s="163"/>
      <c r="AK315" s="163"/>
      <c r="AL315" s="163"/>
      <c r="AM315" s="163"/>
      <c r="AN315" s="163"/>
      <c r="AO315" s="163"/>
      <c r="AP315" s="163"/>
      <c r="AQ315" s="163"/>
      <c r="AR315" s="163"/>
      <c r="AS315" s="163"/>
      <c r="AT315" s="163"/>
      <c r="AU315" s="163"/>
      <c r="AV315" s="163"/>
      <c r="AW315" s="163"/>
      <c r="AX315" s="163"/>
      <c r="AY315" s="163"/>
      <c r="AZ315" s="163"/>
      <c r="BA315" s="163"/>
      <c r="BB315" s="163"/>
      <c r="BC315" s="163"/>
      <c r="BD315" s="163"/>
      <c r="BE315" s="163"/>
      <c r="BF315" s="163"/>
      <c r="BG315" s="163"/>
      <c r="BH315" s="163"/>
    </row>
    <row r="316" spans="1:60" x14ac:dyDescent="0.2">
      <c r="A316" s="147" t="s">
        <v>168</v>
      </c>
      <c r="B316" s="148" t="s">
        <v>114</v>
      </c>
      <c r="C316" s="149" t="s">
        <v>115</v>
      </c>
      <c r="D316" s="150"/>
      <c r="E316" s="151"/>
      <c r="F316" s="152"/>
      <c r="G316" s="152">
        <f>SUMIF(AG317:AG324,"&lt;&gt;NOR",G317:G324)</f>
        <v>0</v>
      </c>
      <c r="H316" s="152"/>
      <c r="I316" s="152">
        <f>SUM(I317:I324)</f>
        <v>4373.5200000000004</v>
      </c>
      <c r="J316" s="152"/>
      <c r="K316" s="152">
        <f>SUM(K317:K324)</f>
        <v>8119.25</v>
      </c>
      <c r="L316" s="152"/>
      <c r="M316" s="152">
        <f>SUM(M317:M324)</f>
        <v>0</v>
      </c>
      <c r="N316" s="151"/>
      <c r="O316" s="151">
        <f>SUM(O317:O324)</f>
        <v>0.04</v>
      </c>
      <c r="P316" s="151"/>
      <c r="Q316" s="151">
        <f>SUM(Q317:Q324)</f>
        <v>0</v>
      </c>
      <c r="R316" s="152"/>
      <c r="S316" s="152"/>
      <c r="T316" s="153"/>
      <c r="U316" s="154"/>
      <c r="V316" s="154">
        <f>SUM(V317:V324)</f>
        <v>14.14</v>
      </c>
      <c r="W316" s="154"/>
      <c r="X316" s="154"/>
      <c r="Y316" s="154"/>
      <c r="AG316" s="14" t="s">
        <v>169</v>
      </c>
    </row>
    <row r="317" spans="1:60" outlineLevel="1" x14ac:dyDescent="0.2">
      <c r="A317" s="155">
        <v>92</v>
      </c>
      <c r="B317" s="156" t="s">
        <v>550</v>
      </c>
      <c r="C317" s="157" t="s">
        <v>551</v>
      </c>
      <c r="D317" s="158" t="s">
        <v>231</v>
      </c>
      <c r="E317" s="159">
        <f>SUM(E319:E320)</f>
        <v>105.158</v>
      </c>
      <c r="F317" s="11"/>
      <c r="G317" s="160">
        <f>ROUND(E317*F317,2)</f>
        <v>0</v>
      </c>
      <c r="H317" s="11">
        <v>5.59</v>
      </c>
      <c r="I317" s="160">
        <f>ROUND(E317*H317,2)</f>
        <v>587.83000000000004</v>
      </c>
      <c r="J317" s="11">
        <v>18.71</v>
      </c>
      <c r="K317" s="160">
        <f>ROUND(E317*J317,2)</f>
        <v>1967.51</v>
      </c>
      <c r="L317" s="160">
        <v>21</v>
      </c>
      <c r="M317" s="160">
        <f>G317*(1+L317/100)</f>
        <v>0</v>
      </c>
      <c r="N317" s="159">
        <v>6.9999999999999994E-5</v>
      </c>
      <c r="O317" s="159">
        <f>ROUND(E317*N317,2)</f>
        <v>0.01</v>
      </c>
      <c r="P317" s="159">
        <v>0</v>
      </c>
      <c r="Q317" s="159">
        <f>ROUND(E317*P317,2)</f>
        <v>0</v>
      </c>
      <c r="R317" s="160" t="s">
        <v>552</v>
      </c>
      <c r="S317" s="160" t="s">
        <v>217</v>
      </c>
      <c r="T317" s="161" t="s">
        <v>217</v>
      </c>
      <c r="U317" s="162">
        <v>3.2480000000000002E-2</v>
      </c>
      <c r="V317" s="162">
        <f>ROUND(E317*U317,2)</f>
        <v>3.42</v>
      </c>
      <c r="W317" s="162"/>
      <c r="X317" s="162" t="s">
        <v>218</v>
      </c>
      <c r="Y317" s="162" t="s">
        <v>175</v>
      </c>
      <c r="Z317" s="163"/>
      <c r="AA317" s="163"/>
      <c r="AB317" s="163"/>
      <c r="AC317" s="163"/>
      <c r="AD317" s="163"/>
      <c r="AE317" s="163"/>
      <c r="AF317" s="163"/>
      <c r="AG317" s="163" t="s">
        <v>219</v>
      </c>
      <c r="AH317" s="163"/>
      <c r="AI317" s="163"/>
      <c r="AJ317" s="163"/>
      <c r="AK317" s="163"/>
      <c r="AL317" s="163"/>
      <c r="AM317" s="163"/>
      <c r="AN317" s="163"/>
      <c r="AO317" s="163"/>
      <c r="AP317" s="163"/>
      <c r="AQ317" s="163"/>
      <c r="AR317" s="163"/>
      <c r="AS317" s="163"/>
      <c r="AT317" s="163"/>
      <c r="AU317" s="163"/>
      <c r="AV317" s="163"/>
      <c r="AW317" s="163"/>
      <c r="AX317" s="163"/>
      <c r="AY317" s="163"/>
      <c r="AZ317" s="163"/>
      <c r="BA317" s="163"/>
      <c r="BB317" s="163"/>
      <c r="BC317" s="163"/>
      <c r="BD317" s="163"/>
      <c r="BE317" s="163"/>
      <c r="BF317" s="163"/>
      <c r="BG317" s="163"/>
      <c r="BH317" s="163"/>
    </row>
    <row r="318" spans="1:60" outlineLevel="2" x14ac:dyDescent="0.2">
      <c r="A318" s="164"/>
      <c r="B318" s="165"/>
      <c r="C318" s="182" t="s">
        <v>246</v>
      </c>
      <c r="D318" s="183"/>
      <c r="E318" s="184"/>
      <c r="F318" s="162"/>
      <c r="G318" s="162"/>
      <c r="H318" s="162"/>
      <c r="I318" s="162"/>
      <c r="J318" s="162"/>
      <c r="K318" s="162"/>
      <c r="L318" s="162"/>
      <c r="M318" s="162"/>
      <c r="N318" s="166"/>
      <c r="O318" s="166"/>
      <c r="P318" s="166"/>
      <c r="Q318" s="166"/>
      <c r="R318" s="162"/>
      <c r="S318" s="162"/>
      <c r="T318" s="162"/>
      <c r="U318" s="162"/>
      <c r="V318" s="162"/>
      <c r="W318" s="162"/>
      <c r="X318" s="162"/>
      <c r="Y318" s="162"/>
      <c r="Z318" s="163"/>
      <c r="AA318" s="163"/>
      <c r="AB318" s="163"/>
      <c r="AC318" s="163"/>
      <c r="AD318" s="163"/>
      <c r="AE318" s="163"/>
      <c r="AF318" s="163"/>
      <c r="AG318" s="163" t="s">
        <v>222</v>
      </c>
      <c r="AH318" s="163">
        <v>0</v>
      </c>
      <c r="AI318" s="163"/>
      <c r="AJ318" s="163"/>
      <c r="AK318" s="163"/>
      <c r="AL318" s="163"/>
      <c r="AM318" s="163"/>
      <c r="AN318" s="163"/>
      <c r="AO318" s="163"/>
      <c r="AP318" s="163"/>
      <c r="AQ318" s="163"/>
      <c r="AR318" s="163"/>
      <c r="AS318" s="163"/>
      <c r="AT318" s="163"/>
      <c r="AU318" s="163"/>
      <c r="AV318" s="163"/>
      <c r="AW318" s="163"/>
      <c r="AX318" s="163"/>
      <c r="AY318" s="163"/>
      <c r="AZ318" s="163"/>
      <c r="BA318" s="163"/>
      <c r="BB318" s="163"/>
      <c r="BC318" s="163"/>
      <c r="BD318" s="163"/>
      <c r="BE318" s="163"/>
      <c r="BF318" s="163"/>
      <c r="BG318" s="163"/>
      <c r="BH318" s="163"/>
    </row>
    <row r="319" spans="1:60" outlineLevel="3" x14ac:dyDescent="0.2">
      <c r="A319" s="164"/>
      <c r="B319" s="165"/>
      <c r="C319" s="182" t="s">
        <v>1670</v>
      </c>
      <c r="D319" s="183"/>
      <c r="E319" s="184">
        <v>79.153000000000006</v>
      </c>
      <c r="F319" s="162"/>
      <c r="G319" s="162"/>
      <c r="H319" s="162"/>
      <c r="I319" s="162"/>
      <c r="J319" s="162"/>
      <c r="K319" s="162"/>
      <c r="L319" s="162"/>
      <c r="M319" s="162"/>
      <c r="N319" s="166"/>
      <c r="O319" s="166"/>
      <c r="P319" s="166"/>
      <c r="Q319" s="166"/>
      <c r="R319" s="162"/>
      <c r="S319" s="162"/>
      <c r="T319" s="162"/>
      <c r="U319" s="162"/>
      <c r="V319" s="162"/>
      <c r="W319" s="162"/>
      <c r="X319" s="162"/>
      <c r="Y319" s="162"/>
      <c r="Z319" s="163"/>
      <c r="AA319" s="163"/>
      <c r="AB319" s="163"/>
      <c r="AC319" s="163"/>
      <c r="AD319" s="163"/>
      <c r="AE319" s="163"/>
      <c r="AF319" s="163"/>
      <c r="AG319" s="163" t="s">
        <v>222</v>
      </c>
      <c r="AH319" s="163">
        <v>0</v>
      </c>
      <c r="AI319" s="163"/>
      <c r="AJ319" s="163"/>
      <c r="AK319" s="163"/>
      <c r="AL319" s="163"/>
      <c r="AM319" s="163"/>
      <c r="AN319" s="163"/>
      <c r="AO319" s="163"/>
      <c r="AP319" s="163"/>
      <c r="AQ319" s="163"/>
      <c r="AR319" s="163"/>
      <c r="AS319" s="163"/>
      <c r="AT319" s="163"/>
      <c r="AU319" s="163"/>
      <c r="AV319" s="163"/>
      <c r="AW319" s="163"/>
      <c r="AX319" s="163"/>
      <c r="AY319" s="163"/>
      <c r="AZ319" s="163"/>
      <c r="BA319" s="163"/>
      <c r="BB319" s="163"/>
      <c r="BC319" s="163"/>
      <c r="BD319" s="163"/>
      <c r="BE319" s="163"/>
      <c r="BF319" s="163"/>
      <c r="BG319" s="163"/>
      <c r="BH319" s="163"/>
    </row>
    <row r="320" spans="1:60" outlineLevel="3" x14ac:dyDescent="0.2">
      <c r="A320" s="164"/>
      <c r="B320" s="165"/>
      <c r="C320" s="182" t="s">
        <v>1671</v>
      </c>
      <c r="D320" s="183"/>
      <c r="E320" s="184">
        <v>26.004999999999999</v>
      </c>
      <c r="F320" s="162"/>
      <c r="G320" s="162"/>
      <c r="H320" s="162"/>
      <c r="I320" s="162"/>
      <c r="J320" s="162"/>
      <c r="K320" s="162"/>
      <c r="L320" s="162"/>
      <c r="M320" s="162"/>
      <c r="N320" s="166"/>
      <c r="O320" s="166"/>
      <c r="P320" s="166"/>
      <c r="Q320" s="166"/>
      <c r="R320" s="162"/>
      <c r="S320" s="162"/>
      <c r="T320" s="162"/>
      <c r="U320" s="162"/>
      <c r="V320" s="162"/>
      <c r="W320" s="162"/>
      <c r="X320" s="162"/>
      <c r="Y320" s="162"/>
      <c r="Z320" s="163"/>
      <c r="AA320" s="163"/>
      <c r="AB320" s="163"/>
      <c r="AC320" s="163"/>
      <c r="AD320" s="163"/>
      <c r="AE320" s="163"/>
      <c r="AF320" s="163"/>
      <c r="AG320" s="163" t="s">
        <v>222</v>
      </c>
      <c r="AH320" s="163">
        <v>0</v>
      </c>
      <c r="AI320" s="163"/>
      <c r="AJ320" s="163"/>
      <c r="AK320" s="163"/>
      <c r="AL320" s="163"/>
      <c r="AM320" s="163"/>
      <c r="AN320" s="163"/>
      <c r="AO320" s="163"/>
      <c r="AP320" s="163"/>
      <c r="AQ320" s="163"/>
      <c r="AR320" s="163"/>
      <c r="AS320" s="163"/>
      <c r="AT320" s="163"/>
      <c r="AU320" s="163"/>
      <c r="AV320" s="163"/>
      <c r="AW320" s="163"/>
      <c r="AX320" s="163"/>
      <c r="AY320" s="163"/>
      <c r="AZ320" s="163"/>
      <c r="BA320" s="163"/>
      <c r="BB320" s="163"/>
      <c r="BC320" s="163"/>
      <c r="BD320" s="163"/>
      <c r="BE320" s="163"/>
      <c r="BF320" s="163"/>
      <c r="BG320" s="163"/>
      <c r="BH320" s="163"/>
    </row>
    <row r="321" spans="1:60" outlineLevel="1" x14ac:dyDescent="0.2">
      <c r="A321" s="155">
        <v>93</v>
      </c>
      <c r="B321" s="156" t="s">
        <v>553</v>
      </c>
      <c r="C321" s="157" t="s">
        <v>554</v>
      </c>
      <c r="D321" s="158" t="s">
        <v>231</v>
      </c>
      <c r="E321" s="159">
        <f>SUM(E323:E324)</f>
        <v>105.158</v>
      </c>
      <c r="F321" s="11"/>
      <c r="G321" s="160">
        <f>ROUND(E321*F321,2)</f>
        <v>0</v>
      </c>
      <c r="H321" s="11">
        <v>36</v>
      </c>
      <c r="I321" s="160">
        <f>ROUND(E321*H321,2)</f>
        <v>3785.69</v>
      </c>
      <c r="J321" s="11">
        <v>58.5</v>
      </c>
      <c r="K321" s="160">
        <f>ROUND(E321*J321,2)</f>
        <v>6151.74</v>
      </c>
      <c r="L321" s="160">
        <v>21</v>
      </c>
      <c r="M321" s="160">
        <f>G321*(1+L321/100)</f>
        <v>0</v>
      </c>
      <c r="N321" s="159">
        <v>2.9E-4</v>
      </c>
      <c r="O321" s="159">
        <f>ROUND(E321*N321,2)</f>
        <v>0.03</v>
      </c>
      <c r="P321" s="159">
        <v>0</v>
      </c>
      <c r="Q321" s="159">
        <f>ROUND(E321*P321,2)</f>
        <v>0</v>
      </c>
      <c r="R321" s="160" t="s">
        <v>552</v>
      </c>
      <c r="S321" s="160" t="s">
        <v>217</v>
      </c>
      <c r="T321" s="161" t="s">
        <v>217</v>
      </c>
      <c r="U321" s="162">
        <v>0.10191</v>
      </c>
      <c r="V321" s="162">
        <f>ROUND(E321*U321,2)</f>
        <v>10.72</v>
      </c>
      <c r="W321" s="162"/>
      <c r="X321" s="162" t="s">
        <v>218</v>
      </c>
      <c r="Y321" s="162" t="s">
        <v>175</v>
      </c>
      <c r="Z321" s="163"/>
      <c r="AA321" s="163"/>
      <c r="AB321" s="163"/>
      <c r="AC321" s="163"/>
      <c r="AD321" s="163"/>
      <c r="AE321" s="163"/>
      <c r="AF321" s="163"/>
      <c r="AG321" s="163" t="s">
        <v>219</v>
      </c>
      <c r="AH321" s="163"/>
      <c r="AI321" s="163"/>
      <c r="AJ321" s="163"/>
      <c r="AK321" s="163"/>
      <c r="AL321" s="163"/>
      <c r="AM321" s="163"/>
      <c r="AN321" s="163"/>
      <c r="AO321" s="163"/>
      <c r="AP321" s="163"/>
      <c r="AQ321" s="163"/>
      <c r="AR321" s="163"/>
      <c r="AS321" s="163"/>
      <c r="AT321" s="163"/>
      <c r="AU321" s="163"/>
      <c r="AV321" s="163"/>
      <c r="AW321" s="163"/>
      <c r="AX321" s="163"/>
      <c r="AY321" s="163"/>
      <c r="AZ321" s="163"/>
      <c r="BA321" s="163"/>
      <c r="BB321" s="163"/>
      <c r="BC321" s="163"/>
      <c r="BD321" s="163"/>
      <c r="BE321" s="163"/>
      <c r="BF321" s="163"/>
      <c r="BG321" s="163"/>
      <c r="BH321" s="163"/>
    </row>
    <row r="322" spans="1:60" outlineLevel="2" x14ac:dyDescent="0.2">
      <c r="A322" s="164"/>
      <c r="B322" s="165"/>
      <c r="C322" s="182" t="s">
        <v>246</v>
      </c>
      <c r="D322" s="183"/>
      <c r="E322" s="184"/>
      <c r="F322" s="162"/>
      <c r="G322" s="162"/>
      <c r="H322" s="162"/>
      <c r="I322" s="162"/>
      <c r="J322" s="162"/>
      <c r="K322" s="162"/>
      <c r="L322" s="162"/>
      <c r="M322" s="162"/>
      <c r="N322" s="166"/>
      <c r="O322" s="166"/>
      <c r="P322" s="166"/>
      <c r="Q322" s="166"/>
      <c r="R322" s="162"/>
      <c r="S322" s="162"/>
      <c r="T322" s="162"/>
      <c r="U322" s="162"/>
      <c r="V322" s="162"/>
      <c r="W322" s="162"/>
      <c r="X322" s="162"/>
      <c r="Y322" s="162"/>
      <c r="Z322" s="163"/>
      <c r="AA322" s="163"/>
      <c r="AB322" s="163"/>
      <c r="AC322" s="163"/>
      <c r="AD322" s="163"/>
      <c r="AE322" s="163"/>
      <c r="AF322" s="163"/>
      <c r="AG322" s="163" t="s">
        <v>222</v>
      </c>
      <c r="AH322" s="163">
        <v>0</v>
      </c>
      <c r="AI322" s="163"/>
      <c r="AJ322" s="163"/>
      <c r="AK322" s="163"/>
      <c r="AL322" s="163"/>
      <c r="AM322" s="163"/>
      <c r="AN322" s="163"/>
      <c r="AO322" s="163"/>
      <c r="AP322" s="163"/>
      <c r="AQ322" s="163"/>
      <c r="AR322" s="163"/>
      <c r="AS322" s="163"/>
      <c r="AT322" s="163"/>
      <c r="AU322" s="163"/>
      <c r="AV322" s="163"/>
      <c r="AW322" s="163"/>
      <c r="AX322" s="163"/>
      <c r="AY322" s="163"/>
      <c r="AZ322" s="163"/>
      <c r="BA322" s="163"/>
      <c r="BB322" s="163"/>
      <c r="BC322" s="163"/>
      <c r="BD322" s="163"/>
      <c r="BE322" s="163"/>
      <c r="BF322" s="163"/>
      <c r="BG322" s="163"/>
      <c r="BH322" s="163"/>
    </row>
    <row r="323" spans="1:60" outlineLevel="3" x14ac:dyDescent="0.2">
      <c r="A323" s="164"/>
      <c r="B323" s="165"/>
      <c r="C323" s="182" t="s">
        <v>1670</v>
      </c>
      <c r="D323" s="183"/>
      <c r="E323" s="184">
        <v>79.153000000000006</v>
      </c>
      <c r="F323" s="162"/>
      <c r="G323" s="162"/>
      <c r="H323" s="162"/>
      <c r="I323" s="162"/>
      <c r="J323" s="162"/>
      <c r="K323" s="162"/>
      <c r="L323" s="162"/>
      <c r="M323" s="162"/>
      <c r="N323" s="166"/>
      <c r="O323" s="166"/>
      <c r="P323" s="166"/>
      <c r="Q323" s="166"/>
      <c r="R323" s="162"/>
      <c r="S323" s="162"/>
      <c r="T323" s="162"/>
      <c r="U323" s="162"/>
      <c r="V323" s="162"/>
      <c r="W323" s="162"/>
      <c r="X323" s="162"/>
      <c r="Y323" s="162"/>
      <c r="Z323" s="163"/>
      <c r="AA323" s="163"/>
      <c r="AB323" s="163"/>
      <c r="AC323" s="163"/>
      <c r="AD323" s="163"/>
      <c r="AE323" s="163"/>
      <c r="AF323" s="163"/>
      <c r="AG323" s="163" t="s">
        <v>222</v>
      </c>
      <c r="AH323" s="163">
        <v>0</v>
      </c>
      <c r="AI323" s="163"/>
      <c r="AJ323" s="163"/>
      <c r="AK323" s="163"/>
      <c r="AL323" s="163"/>
      <c r="AM323" s="163"/>
      <c r="AN323" s="163"/>
      <c r="AO323" s="163"/>
      <c r="AP323" s="163"/>
      <c r="AQ323" s="163"/>
      <c r="AR323" s="163"/>
      <c r="AS323" s="163"/>
      <c r="AT323" s="163"/>
      <c r="AU323" s="163"/>
      <c r="AV323" s="163"/>
      <c r="AW323" s="163"/>
      <c r="AX323" s="163"/>
      <c r="AY323" s="163"/>
      <c r="AZ323" s="163"/>
      <c r="BA323" s="163"/>
      <c r="BB323" s="163"/>
      <c r="BC323" s="163"/>
      <c r="BD323" s="163"/>
      <c r="BE323" s="163"/>
      <c r="BF323" s="163"/>
      <c r="BG323" s="163"/>
      <c r="BH323" s="163"/>
    </row>
    <row r="324" spans="1:60" outlineLevel="3" x14ac:dyDescent="0.2">
      <c r="A324" s="164"/>
      <c r="B324" s="165"/>
      <c r="C324" s="182" t="s">
        <v>1671</v>
      </c>
      <c r="D324" s="183"/>
      <c r="E324" s="184">
        <v>26.004999999999999</v>
      </c>
      <c r="F324" s="162"/>
      <c r="G324" s="162"/>
      <c r="H324" s="162"/>
      <c r="I324" s="162"/>
      <c r="J324" s="162"/>
      <c r="K324" s="162"/>
      <c r="L324" s="162"/>
      <c r="M324" s="162"/>
      <c r="N324" s="166"/>
      <c r="O324" s="166"/>
      <c r="P324" s="166"/>
      <c r="Q324" s="166"/>
      <c r="R324" s="162"/>
      <c r="S324" s="162"/>
      <c r="T324" s="162"/>
      <c r="U324" s="162"/>
      <c r="V324" s="162"/>
      <c r="W324" s="162"/>
      <c r="X324" s="162"/>
      <c r="Y324" s="162"/>
      <c r="Z324" s="163"/>
      <c r="AA324" s="163"/>
      <c r="AB324" s="163"/>
      <c r="AC324" s="163"/>
      <c r="AD324" s="163"/>
      <c r="AE324" s="163"/>
      <c r="AF324" s="163"/>
      <c r="AG324" s="163" t="s">
        <v>222</v>
      </c>
      <c r="AH324" s="163">
        <v>0</v>
      </c>
      <c r="AI324" s="163"/>
      <c r="AJ324" s="163"/>
      <c r="AK324" s="163"/>
      <c r="AL324" s="163"/>
      <c r="AM324" s="163"/>
      <c r="AN324" s="163"/>
      <c r="AO324" s="163"/>
      <c r="AP324" s="163"/>
      <c r="AQ324" s="163"/>
      <c r="AR324" s="163"/>
      <c r="AS324" s="163"/>
      <c r="AT324" s="163"/>
      <c r="AU324" s="163"/>
      <c r="AV324" s="163"/>
      <c r="AW324" s="163"/>
      <c r="AX324" s="163"/>
      <c r="AY324" s="163"/>
      <c r="AZ324" s="163"/>
      <c r="BA324" s="163"/>
      <c r="BB324" s="163"/>
      <c r="BC324" s="163"/>
      <c r="BD324" s="163"/>
      <c r="BE324" s="163"/>
      <c r="BF324" s="163"/>
      <c r="BG324" s="163"/>
      <c r="BH324" s="163"/>
    </row>
    <row r="325" spans="1:60" x14ac:dyDescent="0.2">
      <c r="A325" s="142"/>
      <c r="B325" s="143"/>
      <c r="C325" s="174"/>
      <c r="D325" s="144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Y325" s="142"/>
      <c r="AE325" s="14">
        <v>12</v>
      </c>
      <c r="AF325" s="14">
        <v>21</v>
      </c>
      <c r="AG325" s="14" t="s">
        <v>154</v>
      </c>
    </row>
    <row r="326" spans="1:60" x14ac:dyDescent="0.2">
      <c r="A326" s="175"/>
      <c r="B326" s="176" t="s">
        <v>28</v>
      </c>
      <c r="C326" s="177"/>
      <c r="D326" s="178"/>
      <c r="E326" s="179"/>
      <c r="F326" s="179"/>
      <c r="G326" s="180">
        <f>G8+G22+G38+G56+G73+G80+G92+G114+G204+G206+G296+G316</f>
        <v>0</v>
      </c>
      <c r="H326" s="142"/>
      <c r="I326" s="142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AE326" s="14">
        <f>SUMIF(L7:L324,AE325,G7:G324)</f>
        <v>0</v>
      </c>
      <c r="AF326" s="14">
        <f>SUMIF(L7:L324,AF325,G7:G324)</f>
        <v>0</v>
      </c>
      <c r="AG326" s="14" t="s">
        <v>208</v>
      </c>
    </row>
    <row r="327" spans="1:60" x14ac:dyDescent="0.2">
      <c r="A327" s="271" t="s">
        <v>555</v>
      </c>
      <c r="B327" s="271"/>
      <c r="C327" s="174"/>
      <c r="D327" s="144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Y327" s="142"/>
    </row>
    <row r="328" spans="1:60" x14ac:dyDescent="0.2">
      <c r="A328" s="142"/>
      <c r="B328" s="143" t="s">
        <v>556</v>
      </c>
      <c r="C328" s="174" t="s">
        <v>557</v>
      </c>
      <c r="D328" s="144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AG328" s="14" t="s">
        <v>558</v>
      </c>
    </row>
    <row r="329" spans="1:60" x14ac:dyDescent="0.2">
      <c r="A329" s="142"/>
      <c r="B329" s="143" t="s">
        <v>559</v>
      </c>
      <c r="C329" s="174" t="s">
        <v>560</v>
      </c>
      <c r="D329" s="144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Y329" s="142"/>
      <c r="AG329" s="14" t="s">
        <v>561</v>
      </c>
    </row>
    <row r="330" spans="1:60" x14ac:dyDescent="0.2">
      <c r="A330" s="142"/>
      <c r="B330" s="143"/>
      <c r="C330" s="174" t="s">
        <v>562</v>
      </c>
      <c r="D330" s="144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AG330" s="14" t="s">
        <v>563</v>
      </c>
    </row>
    <row r="331" spans="1:60" x14ac:dyDescent="0.2">
      <c r="A331" s="142"/>
      <c r="B331" s="143"/>
      <c r="C331" s="174"/>
      <c r="D331" s="144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Y331" s="142"/>
    </row>
    <row r="332" spans="1:60" x14ac:dyDescent="0.2">
      <c r="C332" s="181"/>
      <c r="D332" s="94"/>
      <c r="AG332" s="14" t="s">
        <v>210</v>
      </c>
    </row>
    <row r="333" spans="1:60" x14ac:dyDescent="0.2">
      <c r="D333" s="94"/>
    </row>
    <row r="334" spans="1:60" x14ac:dyDescent="0.2">
      <c r="D334" s="94"/>
    </row>
    <row r="335" spans="1:60" x14ac:dyDescent="0.2">
      <c r="D335" s="94"/>
    </row>
    <row r="336" spans="1:60" x14ac:dyDescent="0.2">
      <c r="D336" s="94"/>
    </row>
    <row r="337" spans="4:4" x14ac:dyDescent="0.2">
      <c r="D337" s="94"/>
    </row>
    <row r="338" spans="4:4" x14ac:dyDescent="0.2">
      <c r="D338" s="94"/>
    </row>
    <row r="339" spans="4:4" x14ac:dyDescent="0.2">
      <c r="D339" s="94"/>
    </row>
    <row r="340" spans="4:4" x14ac:dyDescent="0.2">
      <c r="D340" s="94"/>
    </row>
    <row r="341" spans="4:4" x14ac:dyDescent="0.2">
      <c r="D341" s="94"/>
    </row>
    <row r="342" spans="4:4" x14ac:dyDescent="0.2">
      <c r="D342" s="94"/>
    </row>
    <row r="343" spans="4:4" x14ac:dyDescent="0.2">
      <c r="D343" s="94"/>
    </row>
    <row r="344" spans="4:4" x14ac:dyDescent="0.2">
      <c r="D344" s="94"/>
    </row>
    <row r="345" spans="4:4" x14ac:dyDescent="0.2">
      <c r="D345" s="94"/>
    </row>
    <row r="346" spans="4:4" x14ac:dyDescent="0.2">
      <c r="D346" s="94"/>
    </row>
    <row r="347" spans="4:4" x14ac:dyDescent="0.2">
      <c r="D347" s="94"/>
    </row>
    <row r="348" spans="4:4" x14ac:dyDescent="0.2">
      <c r="D348" s="94"/>
    </row>
    <row r="349" spans="4:4" x14ac:dyDescent="0.2">
      <c r="D349" s="94"/>
    </row>
    <row r="350" spans="4:4" x14ac:dyDescent="0.2">
      <c r="D350" s="94"/>
    </row>
    <row r="351" spans="4:4" x14ac:dyDescent="0.2">
      <c r="D351" s="94"/>
    </row>
    <row r="352" spans="4:4" x14ac:dyDescent="0.2">
      <c r="D352" s="94"/>
    </row>
    <row r="353" spans="4:4" x14ac:dyDescent="0.2">
      <c r="D353" s="94"/>
    </row>
    <row r="354" spans="4:4" x14ac:dyDescent="0.2">
      <c r="D354" s="94"/>
    </row>
    <row r="355" spans="4:4" x14ac:dyDescent="0.2">
      <c r="D355" s="94"/>
    </row>
    <row r="356" spans="4:4" x14ac:dyDescent="0.2">
      <c r="D356" s="94"/>
    </row>
    <row r="357" spans="4:4" x14ac:dyDescent="0.2">
      <c r="D357" s="94"/>
    </row>
    <row r="358" spans="4:4" x14ac:dyDescent="0.2">
      <c r="D358" s="94"/>
    </row>
    <row r="359" spans="4:4" x14ac:dyDescent="0.2">
      <c r="D359" s="94"/>
    </row>
    <row r="360" spans="4:4" x14ac:dyDescent="0.2">
      <c r="D360" s="94"/>
    </row>
    <row r="361" spans="4:4" x14ac:dyDescent="0.2">
      <c r="D361" s="94"/>
    </row>
    <row r="362" spans="4:4" x14ac:dyDescent="0.2">
      <c r="D362" s="94"/>
    </row>
    <row r="363" spans="4:4" x14ac:dyDescent="0.2">
      <c r="D363" s="94"/>
    </row>
    <row r="364" spans="4:4" x14ac:dyDescent="0.2">
      <c r="D364" s="94"/>
    </row>
    <row r="365" spans="4:4" x14ac:dyDescent="0.2">
      <c r="D365" s="94"/>
    </row>
    <row r="366" spans="4:4" x14ac:dyDescent="0.2">
      <c r="D366" s="94"/>
    </row>
    <row r="367" spans="4:4" x14ac:dyDescent="0.2">
      <c r="D367" s="94"/>
    </row>
    <row r="368" spans="4:4" x14ac:dyDescent="0.2">
      <c r="D368" s="94"/>
    </row>
    <row r="369" spans="4:4" x14ac:dyDescent="0.2">
      <c r="D369" s="94"/>
    </row>
    <row r="370" spans="4:4" x14ac:dyDescent="0.2">
      <c r="D370" s="94"/>
    </row>
    <row r="371" spans="4:4" x14ac:dyDescent="0.2">
      <c r="D371" s="94"/>
    </row>
    <row r="372" spans="4:4" x14ac:dyDescent="0.2">
      <c r="D372" s="94"/>
    </row>
    <row r="373" spans="4:4" x14ac:dyDescent="0.2">
      <c r="D373" s="94"/>
    </row>
    <row r="374" spans="4:4" x14ac:dyDescent="0.2">
      <c r="D374" s="94"/>
    </row>
    <row r="375" spans="4:4" x14ac:dyDescent="0.2">
      <c r="D375" s="94"/>
    </row>
    <row r="376" spans="4:4" x14ac:dyDescent="0.2">
      <c r="D376" s="94"/>
    </row>
    <row r="377" spans="4:4" x14ac:dyDescent="0.2">
      <c r="D377" s="94"/>
    </row>
    <row r="378" spans="4:4" x14ac:dyDescent="0.2">
      <c r="D378" s="94"/>
    </row>
    <row r="379" spans="4:4" x14ac:dyDescent="0.2">
      <c r="D379" s="94"/>
    </row>
    <row r="380" spans="4:4" x14ac:dyDescent="0.2">
      <c r="D380" s="94"/>
    </row>
    <row r="381" spans="4:4" x14ac:dyDescent="0.2">
      <c r="D381" s="94"/>
    </row>
    <row r="382" spans="4:4" x14ac:dyDescent="0.2">
      <c r="D382" s="94"/>
    </row>
    <row r="383" spans="4:4" x14ac:dyDescent="0.2">
      <c r="D383" s="94"/>
    </row>
    <row r="384" spans="4:4" x14ac:dyDescent="0.2">
      <c r="D384" s="94"/>
    </row>
    <row r="385" spans="4:4" x14ac:dyDescent="0.2">
      <c r="D385" s="94"/>
    </row>
    <row r="386" spans="4:4" x14ac:dyDescent="0.2">
      <c r="D386" s="94"/>
    </row>
    <row r="387" spans="4:4" x14ac:dyDescent="0.2">
      <c r="D387" s="94"/>
    </row>
    <row r="388" spans="4:4" x14ac:dyDescent="0.2">
      <c r="D388" s="94"/>
    </row>
    <row r="389" spans="4:4" x14ac:dyDescent="0.2">
      <c r="D389" s="94"/>
    </row>
    <row r="390" spans="4:4" x14ac:dyDescent="0.2">
      <c r="D390" s="94"/>
    </row>
    <row r="391" spans="4:4" x14ac:dyDescent="0.2">
      <c r="D391" s="94"/>
    </row>
    <row r="392" spans="4:4" x14ac:dyDescent="0.2">
      <c r="D392" s="94"/>
    </row>
    <row r="393" spans="4:4" x14ac:dyDescent="0.2">
      <c r="D393" s="94"/>
    </row>
    <row r="394" spans="4:4" x14ac:dyDescent="0.2">
      <c r="D394" s="94"/>
    </row>
    <row r="395" spans="4:4" x14ac:dyDescent="0.2">
      <c r="D395" s="94"/>
    </row>
    <row r="396" spans="4:4" x14ac:dyDescent="0.2">
      <c r="D396" s="94"/>
    </row>
    <row r="397" spans="4:4" x14ac:dyDescent="0.2">
      <c r="D397" s="94"/>
    </row>
    <row r="398" spans="4:4" x14ac:dyDescent="0.2">
      <c r="D398" s="94"/>
    </row>
    <row r="399" spans="4:4" x14ac:dyDescent="0.2">
      <c r="D399" s="94"/>
    </row>
    <row r="400" spans="4:4" x14ac:dyDescent="0.2">
      <c r="D400" s="94"/>
    </row>
    <row r="401" spans="4:4" x14ac:dyDescent="0.2">
      <c r="D401" s="94"/>
    </row>
    <row r="402" spans="4:4" x14ac:dyDescent="0.2">
      <c r="D402" s="94"/>
    </row>
    <row r="403" spans="4:4" x14ac:dyDescent="0.2">
      <c r="D403" s="94"/>
    </row>
    <row r="404" spans="4:4" x14ac:dyDescent="0.2">
      <c r="D404" s="94"/>
    </row>
    <row r="405" spans="4:4" x14ac:dyDescent="0.2">
      <c r="D405" s="94"/>
    </row>
    <row r="406" spans="4:4" x14ac:dyDescent="0.2">
      <c r="D406" s="94"/>
    </row>
    <row r="407" spans="4:4" x14ac:dyDescent="0.2">
      <c r="D407" s="94"/>
    </row>
    <row r="408" spans="4:4" x14ac:dyDescent="0.2">
      <c r="D408" s="94"/>
    </row>
    <row r="409" spans="4:4" x14ac:dyDescent="0.2">
      <c r="D409" s="94"/>
    </row>
    <row r="410" spans="4:4" x14ac:dyDescent="0.2">
      <c r="D410" s="94"/>
    </row>
    <row r="411" spans="4:4" x14ac:dyDescent="0.2">
      <c r="D411" s="94"/>
    </row>
    <row r="412" spans="4:4" x14ac:dyDescent="0.2">
      <c r="D412" s="94"/>
    </row>
    <row r="413" spans="4:4" x14ac:dyDescent="0.2">
      <c r="D413" s="94"/>
    </row>
    <row r="414" spans="4:4" x14ac:dyDescent="0.2">
      <c r="D414" s="94"/>
    </row>
    <row r="415" spans="4:4" x14ac:dyDescent="0.2">
      <c r="D415" s="94"/>
    </row>
    <row r="416" spans="4:4" x14ac:dyDescent="0.2">
      <c r="D416" s="94"/>
    </row>
    <row r="417" spans="4:4" x14ac:dyDescent="0.2">
      <c r="D417" s="94"/>
    </row>
    <row r="418" spans="4:4" x14ac:dyDescent="0.2">
      <c r="D418" s="94"/>
    </row>
    <row r="419" spans="4:4" x14ac:dyDescent="0.2">
      <c r="D419" s="94"/>
    </row>
    <row r="420" spans="4:4" x14ac:dyDescent="0.2">
      <c r="D420" s="94"/>
    </row>
    <row r="421" spans="4:4" x14ac:dyDescent="0.2">
      <c r="D421" s="94"/>
    </row>
    <row r="422" spans="4:4" x14ac:dyDescent="0.2">
      <c r="D422" s="94"/>
    </row>
    <row r="423" spans="4:4" x14ac:dyDescent="0.2">
      <c r="D423" s="94"/>
    </row>
    <row r="424" spans="4:4" x14ac:dyDescent="0.2">
      <c r="D424" s="94"/>
    </row>
    <row r="425" spans="4:4" x14ac:dyDescent="0.2">
      <c r="D425" s="94"/>
    </row>
    <row r="426" spans="4:4" x14ac:dyDescent="0.2">
      <c r="D426" s="94"/>
    </row>
    <row r="427" spans="4:4" x14ac:dyDescent="0.2">
      <c r="D427" s="94"/>
    </row>
    <row r="428" spans="4:4" x14ac:dyDescent="0.2">
      <c r="D428" s="94"/>
    </row>
    <row r="429" spans="4:4" x14ac:dyDescent="0.2">
      <c r="D429" s="94"/>
    </row>
    <row r="430" spans="4:4" x14ac:dyDescent="0.2">
      <c r="D430" s="94"/>
    </row>
    <row r="431" spans="4:4" x14ac:dyDescent="0.2">
      <c r="D431" s="94"/>
    </row>
    <row r="432" spans="4:4" x14ac:dyDescent="0.2">
      <c r="D432" s="94"/>
    </row>
    <row r="433" spans="4:4" x14ac:dyDescent="0.2">
      <c r="D433" s="94"/>
    </row>
    <row r="434" spans="4:4" x14ac:dyDescent="0.2">
      <c r="D434" s="94"/>
    </row>
    <row r="435" spans="4:4" x14ac:dyDescent="0.2">
      <c r="D435" s="94"/>
    </row>
    <row r="436" spans="4:4" x14ac:dyDescent="0.2">
      <c r="D436" s="94"/>
    </row>
    <row r="437" spans="4:4" x14ac:dyDescent="0.2">
      <c r="D437" s="94"/>
    </row>
    <row r="438" spans="4:4" x14ac:dyDescent="0.2">
      <c r="D438" s="94"/>
    </row>
    <row r="439" spans="4:4" x14ac:dyDescent="0.2">
      <c r="D439" s="94"/>
    </row>
    <row r="440" spans="4:4" x14ac:dyDescent="0.2">
      <c r="D440" s="94"/>
    </row>
    <row r="441" spans="4:4" x14ac:dyDescent="0.2">
      <c r="D441" s="94"/>
    </row>
    <row r="442" spans="4:4" x14ac:dyDescent="0.2">
      <c r="D442" s="94"/>
    </row>
    <row r="443" spans="4:4" x14ac:dyDescent="0.2">
      <c r="D443" s="94"/>
    </row>
    <row r="444" spans="4:4" x14ac:dyDescent="0.2">
      <c r="D444" s="94"/>
    </row>
    <row r="445" spans="4:4" x14ac:dyDescent="0.2">
      <c r="D445" s="94"/>
    </row>
    <row r="446" spans="4:4" x14ac:dyDescent="0.2">
      <c r="D446" s="94"/>
    </row>
    <row r="447" spans="4:4" x14ac:dyDescent="0.2">
      <c r="D447" s="94"/>
    </row>
    <row r="448" spans="4:4" x14ac:dyDescent="0.2">
      <c r="D448" s="94"/>
    </row>
    <row r="449" spans="4:4" x14ac:dyDescent="0.2">
      <c r="D449" s="94"/>
    </row>
    <row r="450" spans="4:4" x14ac:dyDescent="0.2">
      <c r="D450" s="94"/>
    </row>
    <row r="451" spans="4:4" x14ac:dyDescent="0.2">
      <c r="D451" s="94"/>
    </row>
    <row r="452" spans="4:4" x14ac:dyDescent="0.2">
      <c r="D452" s="94"/>
    </row>
    <row r="453" spans="4:4" x14ac:dyDescent="0.2">
      <c r="D453" s="94"/>
    </row>
    <row r="454" spans="4:4" x14ac:dyDescent="0.2">
      <c r="D454" s="94"/>
    </row>
    <row r="455" spans="4:4" x14ac:dyDescent="0.2">
      <c r="D455" s="94"/>
    </row>
    <row r="456" spans="4:4" x14ac:dyDescent="0.2">
      <c r="D456" s="94"/>
    </row>
    <row r="457" spans="4:4" x14ac:dyDescent="0.2">
      <c r="D457" s="94"/>
    </row>
    <row r="458" spans="4:4" x14ac:dyDescent="0.2">
      <c r="D458" s="94"/>
    </row>
    <row r="459" spans="4:4" x14ac:dyDescent="0.2">
      <c r="D459" s="94"/>
    </row>
    <row r="460" spans="4:4" x14ac:dyDescent="0.2">
      <c r="D460" s="94"/>
    </row>
    <row r="461" spans="4:4" x14ac:dyDescent="0.2">
      <c r="D461" s="94"/>
    </row>
    <row r="462" spans="4:4" x14ac:dyDescent="0.2">
      <c r="D462" s="94"/>
    </row>
    <row r="463" spans="4:4" x14ac:dyDescent="0.2">
      <c r="D463" s="94"/>
    </row>
    <row r="464" spans="4:4" x14ac:dyDescent="0.2">
      <c r="D464" s="94"/>
    </row>
    <row r="465" spans="4:4" x14ac:dyDescent="0.2">
      <c r="D465" s="94"/>
    </row>
    <row r="466" spans="4:4" x14ac:dyDescent="0.2">
      <c r="D466" s="94"/>
    </row>
    <row r="467" spans="4:4" x14ac:dyDescent="0.2">
      <c r="D467" s="94"/>
    </row>
    <row r="468" spans="4:4" x14ac:dyDescent="0.2">
      <c r="D468" s="94"/>
    </row>
    <row r="469" spans="4:4" x14ac:dyDescent="0.2">
      <c r="D469" s="94"/>
    </row>
    <row r="470" spans="4:4" x14ac:dyDescent="0.2">
      <c r="D470" s="94"/>
    </row>
    <row r="471" spans="4:4" x14ac:dyDescent="0.2">
      <c r="D471" s="94"/>
    </row>
    <row r="472" spans="4:4" x14ac:dyDescent="0.2">
      <c r="D472" s="94"/>
    </row>
    <row r="473" spans="4:4" x14ac:dyDescent="0.2">
      <c r="D473" s="94"/>
    </row>
    <row r="474" spans="4:4" x14ac:dyDescent="0.2">
      <c r="D474" s="94"/>
    </row>
    <row r="475" spans="4:4" x14ac:dyDescent="0.2">
      <c r="D475" s="94"/>
    </row>
    <row r="476" spans="4:4" x14ac:dyDescent="0.2">
      <c r="D476" s="94"/>
    </row>
    <row r="477" spans="4:4" x14ac:dyDescent="0.2">
      <c r="D477" s="94"/>
    </row>
    <row r="478" spans="4:4" x14ac:dyDescent="0.2">
      <c r="D478" s="94"/>
    </row>
    <row r="479" spans="4:4" x14ac:dyDescent="0.2">
      <c r="D479" s="94"/>
    </row>
    <row r="480" spans="4:4" x14ac:dyDescent="0.2">
      <c r="D480" s="94"/>
    </row>
    <row r="481" spans="4:4" x14ac:dyDescent="0.2">
      <c r="D481" s="94"/>
    </row>
    <row r="482" spans="4:4" x14ac:dyDescent="0.2">
      <c r="D482" s="94"/>
    </row>
    <row r="483" spans="4:4" x14ac:dyDescent="0.2">
      <c r="D483" s="94"/>
    </row>
    <row r="484" spans="4:4" x14ac:dyDescent="0.2">
      <c r="D484" s="94"/>
    </row>
    <row r="485" spans="4:4" x14ac:dyDescent="0.2">
      <c r="D485" s="94"/>
    </row>
    <row r="486" spans="4:4" x14ac:dyDescent="0.2">
      <c r="D486" s="94"/>
    </row>
    <row r="487" spans="4:4" x14ac:dyDescent="0.2">
      <c r="D487" s="94"/>
    </row>
    <row r="488" spans="4:4" x14ac:dyDescent="0.2">
      <c r="D488" s="94"/>
    </row>
    <row r="489" spans="4:4" x14ac:dyDescent="0.2">
      <c r="D489" s="94"/>
    </row>
    <row r="490" spans="4:4" x14ac:dyDescent="0.2">
      <c r="D490" s="94"/>
    </row>
    <row r="491" spans="4:4" x14ac:dyDescent="0.2">
      <c r="D491" s="94"/>
    </row>
    <row r="492" spans="4:4" x14ac:dyDescent="0.2">
      <c r="D492" s="94"/>
    </row>
    <row r="493" spans="4:4" x14ac:dyDescent="0.2">
      <c r="D493" s="94"/>
    </row>
    <row r="494" spans="4:4" x14ac:dyDescent="0.2">
      <c r="D494" s="94"/>
    </row>
    <row r="495" spans="4:4" x14ac:dyDescent="0.2">
      <c r="D495" s="94"/>
    </row>
    <row r="496" spans="4:4" x14ac:dyDescent="0.2">
      <c r="D496" s="94"/>
    </row>
    <row r="497" spans="4:4" x14ac:dyDescent="0.2">
      <c r="D497" s="94"/>
    </row>
    <row r="498" spans="4:4" x14ac:dyDescent="0.2">
      <c r="D498" s="94"/>
    </row>
    <row r="499" spans="4:4" x14ac:dyDescent="0.2">
      <c r="D499" s="94"/>
    </row>
    <row r="500" spans="4:4" x14ac:dyDescent="0.2">
      <c r="D500" s="94"/>
    </row>
    <row r="501" spans="4:4" x14ac:dyDescent="0.2">
      <c r="D501" s="94"/>
    </row>
    <row r="502" spans="4:4" x14ac:dyDescent="0.2">
      <c r="D502" s="94"/>
    </row>
    <row r="503" spans="4:4" x14ac:dyDescent="0.2">
      <c r="D503" s="94"/>
    </row>
    <row r="504" spans="4:4" x14ac:dyDescent="0.2">
      <c r="D504" s="94"/>
    </row>
    <row r="505" spans="4:4" x14ac:dyDescent="0.2">
      <c r="D505" s="94"/>
    </row>
    <row r="506" spans="4:4" x14ac:dyDescent="0.2">
      <c r="D506" s="94"/>
    </row>
    <row r="507" spans="4:4" x14ac:dyDescent="0.2">
      <c r="D507" s="94"/>
    </row>
    <row r="508" spans="4:4" x14ac:dyDescent="0.2">
      <c r="D508" s="94"/>
    </row>
    <row r="509" spans="4:4" x14ac:dyDescent="0.2">
      <c r="D509" s="94"/>
    </row>
    <row r="510" spans="4:4" x14ac:dyDescent="0.2">
      <c r="D510" s="94"/>
    </row>
    <row r="511" spans="4:4" x14ac:dyDescent="0.2">
      <c r="D511" s="94"/>
    </row>
    <row r="512" spans="4:4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</sheetData>
  <sheetProtection formatRows="0"/>
  <mergeCells count="87">
    <mergeCell ref="A327:B327"/>
    <mergeCell ref="A1:G1"/>
    <mergeCell ref="C2:G2"/>
    <mergeCell ref="C3:G3"/>
    <mergeCell ref="C4:G4"/>
    <mergeCell ref="C28:G28"/>
    <mergeCell ref="C29:G29"/>
    <mergeCell ref="C10:G10"/>
    <mergeCell ref="C14:G14"/>
    <mergeCell ref="C18:G18"/>
    <mergeCell ref="C19:G19"/>
    <mergeCell ref="C24:G24"/>
    <mergeCell ref="C51:G51"/>
    <mergeCell ref="C64:G64"/>
    <mergeCell ref="C68:G68"/>
    <mergeCell ref="C69:G69"/>
    <mergeCell ref="C75:G75"/>
    <mergeCell ref="C76:G76"/>
    <mergeCell ref="C40:G40"/>
    <mergeCell ref="C82:G82"/>
    <mergeCell ref="C83:G83"/>
    <mergeCell ref="C84:G84"/>
    <mergeCell ref="C85:G85"/>
    <mergeCell ref="C86:G86"/>
    <mergeCell ref="C87:G87"/>
    <mergeCell ref="C208:G208"/>
    <mergeCell ref="C88:G88"/>
    <mergeCell ref="C94:G94"/>
    <mergeCell ref="C100:G100"/>
    <mergeCell ref="C125:G125"/>
    <mergeCell ref="C134:G134"/>
    <mergeCell ref="C212:G212"/>
    <mergeCell ref="C213:G213"/>
    <mergeCell ref="C138:G138"/>
    <mergeCell ref="C139:G139"/>
    <mergeCell ref="C143:G143"/>
    <mergeCell ref="C155:G155"/>
    <mergeCell ref="C182:G182"/>
    <mergeCell ref="C199:G199"/>
    <mergeCell ref="C209:G209"/>
    <mergeCell ref="C210:G210"/>
    <mergeCell ref="C211:G211"/>
    <mergeCell ref="C237:G237"/>
    <mergeCell ref="C214:G214"/>
    <mergeCell ref="C219:G219"/>
    <mergeCell ref="C220:G220"/>
    <mergeCell ref="C221:G221"/>
    <mergeCell ref="C226:G226"/>
    <mergeCell ref="C227:G227"/>
    <mergeCell ref="C228:G228"/>
    <mergeCell ref="C229:G229"/>
    <mergeCell ref="C230:G230"/>
    <mergeCell ref="C235:G235"/>
    <mergeCell ref="C236:G236"/>
    <mergeCell ref="C261:G261"/>
    <mergeCell ref="C238:G238"/>
    <mergeCell ref="C239:G239"/>
    <mergeCell ref="C244:G244"/>
    <mergeCell ref="C245:G245"/>
    <mergeCell ref="C246:G246"/>
    <mergeCell ref="C251:G251"/>
    <mergeCell ref="C252:G252"/>
    <mergeCell ref="C253:G253"/>
    <mergeCell ref="C254:G254"/>
    <mergeCell ref="C255:G255"/>
    <mergeCell ref="C260:G260"/>
    <mergeCell ref="C277:G277"/>
    <mergeCell ref="C262:G262"/>
    <mergeCell ref="C263:G263"/>
    <mergeCell ref="C264:G264"/>
    <mergeCell ref="C265:G265"/>
    <mergeCell ref="C266:G266"/>
    <mergeCell ref="C267:G267"/>
    <mergeCell ref="C268:G268"/>
    <mergeCell ref="C273:G273"/>
    <mergeCell ref="C274:G274"/>
    <mergeCell ref="C275:G275"/>
    <mergeCell ref="C276:G276"/>
    <mergeCell ref="C292:G292"/>
    <mergeCell ref="C302:G302"/>
    <mergeCell ref="C312:G312"/>
    <mergeCell ref="C278:G278"/>
    <mergeCell ref="C283:G283"/>
    <mergeCell ref="C284:G284"/>
    <mergeCell ref="C285:G285"/>
    <mergeCell ref="C286:G286"/>
    <mergeCell ref="C287:G28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7DD9-F2EA-4A6D-9B51-EC8D21F1608A}">
  <sheetPr>
    <outlinePr summaryBelow="0"/>
  </sheetPr>
  <dimension ref="A1:BH4997"/>
  <sheetViews>
    <sheetView zoomScale="120" zoomScaleNormal="120" workbookViewId="0">
      <pane ySplit="7" topLeftCell="A158" activePane="bottomLeft" state="frozen"/>
      <selection pane="bottomLeft" sqref="A1:XFD1048576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211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62</v>
      </c>
      <c r="C3" s="263" t="s">
        <v>63</v>
      </c>
      <c r="D3" s="264"/>
      <c r="E3" s="264"/>
      <c r="F3" s="264"/>
      <c r="G3" s="265"/>
      <c r="AC3" s="134" t="s">
        <v>212</v>
      </c>
      <c r="AG3" s="14" t="s">
        <v>144</v>
      </c>
    </row>
    <row r="4" spans="1:60" ht="25.15" customHeight="1" x14ac:dyDescent="0.2">
      <c r="A4" s="135" t="s">
        <v>8</v>
      </c>
      <c r="B4" s="136" t="s">
        <v>64</v>
      </c>
      <c r="C4" s="266" t="s">
        <v>63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hidden="1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47" t="s">
        <v>168</v>
      </c>
      <c r="B8" s="148" t="s">
        <v>80</v>
      </c>
      <c r="C8" s="149" t="s">
        <v>81</v>
      </c>
      <c r="D8" s="150"/>
      <c r="E8" s="151"/>
      <c r="F8" s="152"/>
      <c r="G8" s="152">
        <f>SUMIF(AG9:AG118,"&lt;&gt;NOR",G9:G118)</f>
        <v>0</v>
      </c>
      <c r="H8" s="152"/>
      <c r="I8" s="152">
        <f>SUM(I9:I118)</f>
        <v>4931.71</v>
      </c>
      <c r="J8" s="152"/>
      <c r="K8" s="152">
        <f>SUM(K9:K118)</f>
        <v>184087.74</v>
      </c>
      <c r="L8" s="152"/>
      <c r="M8" s="152">
        <f>SUM(M9:M118)</f>
        <v>0</v>
      </c>
      <c r="N8" s="151"/>
      <c r="O8" s="151">
        <f>SUM(O9:O118)</f>
        <v>12.43</v>
      </c>
      <c r="P8" s="151"/>
      <c r="Q8" s="151">
        <f>SUM(Q9:Q118)</f>
        <v>0</v>
      </c>
      <c r="R8" s="152"/>
      <c r="S8" s="152"/>
      <c r="T8" s="153"/>
      <c r="U8" s="154"/>
      <c r="V8" s="154">
        <f>SUM(V9:V118)</f>
        <v>257.82000000000005</v>
      </c>
      <c r="W8" s="154"/>
      <c r="X8" s="154"/>
      <c r="Y8" s="154"/>
      <c r="AG8" s="14" t="s">
        <v>169</v>
      </c>
    </row>
    <row r="9" spans="1:60" ht="22.5" outlineLevel="1" x14ac:dyDescent="0.2">
      <c r="A9" s="155">
        <v>1</v>
      </c>
      <c r="B9" s="156" t="s">
        <v>564</v>
      </c>
      <c r="C9" s="157" t="s">
        <v>565</v>
      </c>
      <c r="D9" s="158" t="s">
        <v>566</v>
      </c>
      <c r="E9" s="159">
        <v>224</v>
      </c>
      <c r="F9" s="11"/>
      <c r="G9" s="160">
        <f>ROUND(E9*F9,2)</f>
        <v>0</v>
      </c>
      <c r="H9" s="11">
        <v>0</v>
      </c>
      <c r="I9" s="160">
        <f>ROUND(E9*H9,2)</f>
        <v>0</v>
      </c>
      <c r="J9" s="11">
        <v>126.5</v>
      </c>
      <c r="K9" s="160">
        <f>ROUND(E9*J9,2)</f>
        <v>28336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 t="s">
        <v>216</v>
      </c>
      <c r="S9" s="160" t="s">
        <v>217</v>
      </c>
      <c r="T9" s="161" t="s">
        <v>217</v>
      </c>
      <c r="U9" s="162">
        <v>0.20300000000000001</v>
      </c>
      <c r="V9" s="162">
        <f>ROUND(E9*U9,2)</f>
        <v>45.47</v>
      </c>
      <c r="W9" s="162"/>
      <c r="X9" s="162" t="s">
        <v>218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219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ht="22.5" outlineLevel="2" x14ac:dyDescent="0.2">
      <c r="A10" s="164"/>
      <c r="B10" s="165"/>
      <c r="C10" s="269" t="s">
        <v>567</v>
      </c>
      <c r="D10" s="270"/>
      <c r="E10" s="270"/>
      <c r="F10" s="270"/>
      <c r="G10" s="270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221</v>
      </c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73" t="str">
        <f>C10</f>
        <v>na vzdálenost od hladiny vody v jímce po výšku roviny proložené osou nejvyššího bodu výtlačného potrubí. Včetně odpadní potrubí v délce do 20 m.</v>
      </c>
      <c r="BB10" s="163"/>
      <c r="BC10" s="163"/>
      <c r="BD10" s="163"/>
      <c r="BE10" s="163"/>
      <c r="BF10" s="163"/>
      <c r="BG10" s="163"/>
      <c r="BH10" s="163"/>
    </row>
    <row r="11" spans="1:60" outlineLevel="2" x14ac:dyDescent="0.2">
      <c r="A11" s="164"/>
      <c r="B11" s="165"/>
      <c r="C11" s="260" t="s">
        <v>568</v>
      </c>
      <c r="D11" s="261"/>
      <c r="E11" s="261"/>
      <c r="F11" s="261"/>
      <c r="G11" s="261"/>
      <c r="H11" s="162"/>
      <c r="I11" s="162"/>
      <c r="J11" s="162"/>
      <c r="K11" s="162"/>
      <c r="L11" s="162"/>
      <c r="M11" s="162"/>
      <c r="N11" s="166"/>
      <c r="O11" s="166"/>
      <c r="P11" s="166"/>
      <c r="Q11" s="166"/>
      <c r="R11" s="162"/>
      <c r="S11" s="162"/>
      <c r="T11" s="162"/>
      <c r="U11" s="162"/>
      <c r="V11" s="162"/>
      <c r="W11" s="162"/>
      <c r="X11" s="162"/>
      <c r="Y11" s="162"/>
      <c r="Z11" s="163"/>
      <c r="AA11" s="163"/>
      <c r="AB11" s="163"/>
      <c r="AC11" s="163"/>
      <c r="AD11" s="163"/>
      <c r="AE11" s="163"/>
      <c r="AF11" s="163"/>
      <c r="AG11" s="163" t="s">
        <v>178</v>
      </c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outlineLevel="2" x14ac:dyDescent="0.2">
      <c r="A12" s="164"/>
      <c r="B12" s="165"/>
      <c r="C12" s="185" t="s">
        <v>272</v>
      </c>
      <c r="D12" s="186"/>
      <c r="E12" s="187"/>
      <c r="F12" s="162"/>
      <c r="G12" s="162"/>
      <c r="H12" s="162"/>
      <c r="I12" s="162"/>
      <c r="J12" s="162"/>
      <c r="K12" s="162"/>
      <c r="L12" s="162"/>
      <c r="M12" s="162"/>
      <c r="N12" s="166"/>
      <c r="O12" s="166"/>
      <c r="P12" s="166"/>
      <c r="Q12" s="166"/>
      <c r="R12" s="162"/>
      <c r="S12" s="162"/>
      <c r="T12" s="162"/>
      <c r="U12" s="162"/>
      <c r="V12" s="162"/>
      <c r="W12" s="162"/>
      <c r="X12" s="162"/>
      <c r="Y12" s="162"/>
      <c r="Z12" s="163"/>
      <c r="AA12" s="163"/>
      <c r="AB12" s="163"/>
      <c r="AC12" s="163"/>
      <c r="AD12" s="163"/>
      <c r="AE12" s="163"/>
      <c r="AF12" s="163"/>
      <c r="AG12" s="163" t="s">
        <v>222</v>
      </c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outlineLevel="3" x14ac:dyDescent="0.2">
      <c r="A13" s="164"/>
      <c r="B13" s="165"/>
      <c r="C13" s="188" t="s">
        <v>569</v>
      </c>
      <c r="D13" s="186"/>
      <c r="E13" s="187"/>
      <c r="F13" s="162"/>
      <c r="G13" s="162"/>
      <c r="H13" s="162"/>
      <c r="I13" s="162"/>
      <c r="J13" s="162"/>
      <c r="K13" s="162"/>
      <c r="L13" s="162"/>
      <c r="M13" s="162"/>
      <c r="N13" s="166"/>
      <c r="O13" s="166"/>
      <c r="P13" s="166"/>
      <c r="Q13" s="166"/>
      <c r="R13" s="162"/>
      <c r="S13" s="162"/>
      <c r="T13" s="162"/>
      <c r="U13" s="162"/>
      <c r="V13" s="162"/>
      <c r="W13" s="162"/>
      <c r="X13" s="162"/>
      <c r="Y13" s="162"/>
      <c r="Z13" s="163"/>
      <c r="AA13" s="163"/>
      <c r="AB13" s="163"/>
      <c r="AC13" s="163"/>
      <c r="AD13" s="163"/>
      <c r="AE13" s="163"/>
      <c r="AF13" s="163"/>
      <c r="AG13" s="163" t="s">
        <v>222</v>
      </c>
      <c r="AH13" s="163">
        <v>2</v>
      </c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</row>
    <row r="14" spans="1:60" outlineLevel="3" x14ac:dyDescent="0.2">
      <c r="A14" s="164"/>
      <c r="B14" s="165"/>
      <c r="C14" s="188" t="s">
        <v>570</v>
      </c>
      <c r="D14" s="186"/>
      <c r="E14" s="187"/>
      <c r="F14" s="162"/>
      <c r="G14" s="162"/>
      <c r="H14" s="162"/>
      <c r="I14" s="162"/>
      <c r="J14" s="162"/>
      <c r="K14" s="162"/>
      <c r="L14" s="162"/>
      <c r="M14" s="162"/>
      <c r="N14" s="166"/>
      <c r="O14" s="166"/>
      <c r="P14" s="166"/>
      <c r="Q14" s="166"/>
      <c r="R14" s="162"/>
      <c r="S14" s="162"/>
      <c r="T14" s="162"/>
      <c r="U14" s="162"/>
      <c r="V14" s="162"/>
      <c r="W14" s="162"/>
      <c r="X14" s="162"/>
      <c r="Y14" s="162"/>
      <c r="Z14" s="163"/>
      <c r="AA14" s="163"/>
      <c r="AB14" s="163"/>
      <c r="AC14" s="163"/>
      <c r="AD14" s="163"/>
      <c r="AE14" s="163"/>
      <c r="AF14" s="163"/>
      <c r="AG14" s="163" t="s">
        <v>222</v>
      </c>
      <c r="AH14" s="163">
        <v>2</v>
      </c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</row>
    <row r="15" spans="1:60" outlineLevel="3" x14ac:dyDescent="0.2">
      <c r="A15" s="164"/>
      <c r="B15" s="165"/>
      <c r="C15" s="185" t="s">
        <v>274</v>
      </c>
      <c r="D15" s="186"/>
      <c r="E15" s="187"/>
      <c r="F15" s="162"/>
      <c r="G15" s="162"/>
      <c r="H15" s="162"/>
      <c r="I15" s="162"/>
      <c r="J15" s="162"/>
      <c r="K15" s="162"/>
      <c r="L15" s="162"/>
      <c r="M15" s="162"/>
      <c r="N15" s="166"/>
      <c r="O15" s="166"/>
      <c r="P15" s="166"/>
      <c r="Q15" s="166"/>
      <c r="R15" s="162"/>
      <c r="S15" s="162"/>
      <c r="T15" s="162"/>
      <c r="U15" s="162"/>
      <c r="V15" s="162"/>
      <c r="W15" s="162"/>
      <c r="X15" s="162"/>
      <c r="Y15" s="162"/>
      <c r="Z15" s="163"/>
      <c r="AA15" s="163"/>
      <c r="AB15" s="163"/>
      <c r="AC15" s="163"/>
      <c r="AD15" s="163"/>
      <c r="AE15" s="163"/>
      <c r="AF15" s="163"/>
      <c r="AG15" s="163" t="s">
        <v>222</v>
      </c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outlineLevel="3" x14ac:dyDescent="0.2">
      <c r="A16" s="164"/>
      <c r="B16" s="165"/>
      <c r="C16" s="182" t="s">
        <v>571</v>
      </c>
      <c r="D16" s="183"/>
      <c r="E16" s="184">
        <v>224</v>
      </c>
      <c r="F16" s="162"/>
      <c r="G16" s="162"/>
      <c r="H16" s="162"/>
      <c r="I16" s="162"/>
      <c r="J16" s="162"/>
      <c r="K16" s="162"/>
      <c r="L16" s="162"/>
      <c r="M16" s="162"/>
      <c r="N16" s="166"/>
      <c r="O16" s="166"/>
      <c r="P16" s="166"/>
      <c r="Q16" s="166"/>
      <c r="R16" s="162"/>
      <c r="S16" s="162"/>
      <c r="T16" s="162"/>
      <c r="U16" s="162"/>
      <c r="V16" s="162"/>
      <c r="W16" s="162"/>
      <c r="X16" s="162"/>
      <c r="Y16" s="162"/>
      <c r="Z16" s="163"/>
      <c r="AA16" s="163"/>
      <c r="AB16" s="163"/>
      <c r="AC16" s="163"/>
      <c r="AD16" s="163"/>
      <c r="AE16" s="163"/>
      <c r="AF16" s="163"/>
      <c r="AG16" s="163" t="s">
        <v>222</v>
      </c>
      <c r="AH16" s="163">
        <v>0</v>
      </c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</row>
    <row r="17" spans="1:60" ht="22.5" outlineLevel="1" x14ac:dyDescent="0.2">
      <c r="A17" s="155">
        <v>2</v>
      </c>
      <c r="B17" s="156" t="s">
        <v>572</v>
      </c>
      <c r="C17" s="157" t="s">
        <v>573</v>
      </c>
      <c r="D17" s="158" t="s">
        <v>574</v>
      </c>
      <c r="E17" s="159">
        <v>28</v>
      </c>
      <c r="F17" s="11"/>
      <c r="G17" s="160">
        <f>ROUND(E17*F17,2)</f>
        <v>0</v>
      </c>
      <c r="H17" s="11">
        <v>0</v>
      </c>
      <c r="I17" s="160">
        <f>ROUND(E17*H17,2)</f>
        <v>0</v>
      </c>
      <c r="J17" s="11">
        <v>56.6</v>
      </c>
      <c r="K17" s="160">
        <f>ROUND(E17*J17,2)</f>
        <v>1584.8</v>
      </c>
      <c r="L17" s="160">
        <v>21</v>
      </c>
      <c r="M17" s="160">
        <f>G17*(1+L17/100)</f>
        <v>0</v>
      </c>
      <c r="N17" s="159">
        <v>0</v>
      </c>
      <c r="O17" s="159">
        <f>ROUND(E17*N17,2)</f>
        <v>0</v>
      </c>
      <c r="P17" s="159">
        <v>0</v>
      </c>
      <c r="Q17" s="159">
        <f>ROUND(E17*P17,2)</f>
        <v>0</v>
      </c>
      <c r="R17" s="160" t="s">
        <v>216</v>
      </c>
      <c r="S17" s="160" t="s">
        <v>217</v>
      </c>
      <c r="T17" s="161" t="s">
        <v>217</v>
      </c>
      <c r="U17" s="162">
        <v>0</v>
      </c>
      <c r="V17" s="162">
        <f>ROUND(E17*U17,2)</f>
        <v>0</v>
      </c>
      <c r="W17" s="162"/>
      <c r="X17" s="162" t="s">
        <v>218</v>
      </c>
      <c r="Y17" s="162" t="s">
        <v>175</v>
      </c>
      <c r="Z17" s="163"/>
      <c r="AA17" s="163"/>
      <c r="AB17" s="163"/>
      <c r="AC17" s="163"/>
      <c r="AD17" s="163"/>
      <c r="AE17" s="163"/>
      <c r="AF17" s="163"/>
      <c r="AG17" s="163" t="s">
        <v>219</v>
      </c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</row>
    <row r="18" spans="1:60" ht="22.5" outlineLevel="2" x14ac:dyDescent="0.2">
      <c r="A18" s="164"/>
      <c r="B18" s="165"/>
      <c r="C18" s="269" t="s">
        <v>575</v>
      </c>
      <c r="D18" s="270"/>
      <c r="E18" s="270"/>
      <c r="F18" s="270"/>
      <c r="G18" s="270"/>
      <c r="H18" s="162"/>
      <c r="I18" s="162"/>
      <c r="J18" s="162"/>
      <c r="K18" s="162"/>
      <c r="L18" s="162"/>
      <c r="M18" s="162"/>
      <c r="N18" s="166"/>
      <c r="O18" s="166"/>
      <c r="P18" s="166"/>
      <c r="Q18" s="166"/>
      <c r="R18" s="162"/>
      <c r="S18" s="162"/>
      <c r="T18" s="162"/>
      <c r="U18" s="162"/>
      <c r="V18" s="162"/>
      <c r="W18" s="162"/>
      <c r="X18" s="162"/>
      <c r="Y18" s="162"/>
      <c r="Z18" s="163"/>
      <c r="AA18" s="163"/>
      <c r="AB18" s="163"/>
      <c r="AC18" s="163"/>
      <c r="AD18" s="163"/>
      <c r="AE18" s="163"/>
      <c r="AF18" s="163"/>
      <c r="AG18" s="163" t="s">
        <v>221</v>
      </c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73" t="str">
        <f>C18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8" s="163"/>
      <c r="BC18" s="163"/>
      <c r="BD18" s="163"/>
      <c r="BE18" s="163"/>
      <c r="BF18" s="163"/>
      <c r="BG18" s="163"/>
      <c r="BH18" s="163"/>
    </row>
    <row r="19" spans="1:60" outlineLevel="2" x14ac:dyDescent="0.2">
      <c r="A19" s="164"/>
      <c r="B19" s="165"/>
      <c r="C19" s="185" t="s">
        <v>272</v>
      </c>
      <c r="D19" s="186"/>
      <c r="E19" s="187"/>
      <c r="F19" s="162"/>
      <c r="G19" s="162"/>
      <c r="H19" s="162"/>
      <c r="I19" s="162"/>
      <c r="J19" s="162"/>
      <c r="K19" s="162"/>
      <c r="L19" s="162"/>
      <c r="M19" s="162"/>
      <c r="N19" s="166"/>
      <c r="O19" s="166"/>
      <c r="P19" s="166"/>
      <c r="Q19" s="166"/>
      <c r="R19" s="162"/>
      <c r="S19" s="162"/>
      <c r="T19" s="162"/>
      <c r="U19" s="162"/>
      <c r="V19" s="162"/>
      <c r="W19" s="162"/>
      <c r="X19" s="162"/>
      <c r="Y19" s="162"/>
      <c r="Z19" s="163"/>
      <c r="AA19" s="163"/>
      <c r="AB19" s="163"/>
      <c r="AC19" s="163"/>
      <c r="AD19" s="163"/>
      <c r="AE19" s="163"/>
      <c r="AF19" s="163"/>
      <c r="AG19" s="163" t="s">
        <v>222</v>
      </c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outlineLevel="3" x14ac:dyDescent="0.2">
      <c r="A20" s="164"/>
      <c r="B20" s="165"/>
      <c r="C20" s="188" t="s">
        <v>569</v>
      </c>
      <c r="D20" s="186"/>
      <c r="E20" s="187"/>
      <c r="F20" s="162"/>
      <c r="G20" s="162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222</v>
      </c>
      <c r="AH20" s="163">
        <v>2</v>
      </c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</row>
    <row r="21" spans="1:60" outlineLevel="3" x14ac:dyDescent="0.2">
      <c r="A21" s="164"/>
      <c r="B21" s="165"/>
      <c r="C21" s="185" t="s">
        <v>274</v>
      </c>
      <c r="D21" s="186"/>
      <c r="E21" s="187"/>
      <c r="F21" s="162"/>
      <c r="G21" s="162"/>
      <c r="H21" s="162"/>
      <c r="I21" s="162"/>
      <c r="J21" s="162"/>
      <c r="K21" s="162"/>
      <c r="L21" s="162"/>
      <c r="M21" s="162"/>
      <c r="N21" s="166"/>
      <c r="O21" s="166"/>
      <c r="P21" s="166"/>
      <c r="Q21" s="166"/>
      <c r="R21" s="162"/>
      <c r="S21" s="162"/>
      <c r="T21" s="162"/>
      <c r="U21" s="162"/>
      <c r="V21" s="162"/>
      <c r="W21" s="162"/>
      <c r="X21" s="162"/>
      <c r="Y21" s="162"/>
      <c r="Z21" s="163"/>
      <c r="AA21" s="163"/>
      <c r="AB21" s="163"/>
      <c r="AC21" s="163"/>
      <c r="AD21" s="163"/>
      <c r="AE21" s="163"/>
      <c r="AF21" s="163"/>
      <c r="AG21" s="163" t="s">
        <v>222</v>
      </c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outlineLevel="3" x14ac:dyDescent="0.2">
      <c r="A22" s="164"/>
      <c r="B22" s="165"/>
      <c r="C22" s="182" t="s">
        <v>576</v>
      </c>
      <c r="D22" s="183"/>
      <c r="E22" s="184">
        <v>28</v>
      </c>
      <c r="F22" s="162"/>
      <c r="G22" s="162"/>
      <c r="H22" s="162"/>
      <c r="I22" s="162"/>
      <c r="J22" s="162"/>
      <c r="K22" s="162"/>
      <c r="L22" s="162"/>
      <c r="M22" s="162"/>
      <c r="N22" s="166"/>
      <c r="O22" s="166"/>
      <c r="P22" s="166"/>
      <c r="Q22" s="166"/>
      <c r="R22" s="162"/>
      <c r="S22" s="162"/>
      <c r="T22" s="162"/>
      <c r="U22" s="162"/>
      <c r="V22" s="162"/>
      <c r="W22" s="162"/>
      <c r="X22" s="162"/>
      <c r="Y22" s="162"/>
      <c r="Z22" s="163"/>
      <c r="AA22" s="163"/>
      <c r="AB22" s="163"/>
      <c r="AC22" s="163"/>
      <c r="AD22" s="163"/>
      <c r="AE22" s="163"/>
      <c r="AF22" s="163"/>
      <c r="AG22" s="163" t="s">
        <v>222</v>
      </c>
      <c r="AH22" s="163">
        <v>0</v>
      </c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</row>
    <row r="23" spans="1:60" outlineLevel="1" x14ac:dyDescent="0.2">
      <c r="A23" s="155">
        <v>3</v>
      </c>
      <c r="B23" s="156" t="s">
        <v>213</v>
      </c>
      <c r="C23" s="157" t="s">
        <v>214</v>
      </c>
      <c r="D23" s="158" t="s">
        <v>215</v>
      </c>
      <c r="E23" s="159">
        <v>10.341749999999999</v>
      </c>
      <c r="F23" s="11"/>
      <c r="G23" s="160">
        <f>ROUND(E23*F23,2)</f>
        <v>0</v>
      </c>
      <c r="H23" s="11">
        <v>0</v>
      </c>
      <c r="I23" s="160">
        <f>ROUND(E23*H23,2)</f>
        <v>0</v>
      </c>
      <c r="J23" s="11">
        <v>90.2</v>
      </c>
      <c r="K23" s="160">
        <f>ROUND(E23*J23,2)</f>
        <v>932.83</v>
      </c>
      <c r="L23" s="160">
        <v>21</v>
      </c>
      <c r="M23" s="160">
        <f>G23*(1+L23/100)</f>
        <v>0</v>
      </c>
      <c r="N23" s="159">
        <v>0</v>
      </c>
      <c r="O23" s="159">
        <f>ROUND(E23*N23,2)</f>
        <v>0</v>
      </c>
      <c r="P23" s="159">
        <v>0</v>
      </c>
      <c r="Q23" s="159">
        <f>ROUND(E23*P23,2)</f>
        <v>0</v>
      </c>
      <c r="R23" s="160" t="s">
        <v>216</v>
      </c>
      <c r="S23" s="160" t="s">
        <v>217</v>
      </c>
      <c r="T23" s="161" t="s">
        <v>217</v>
      </c>
      <c r="U23" s="162">
        <v>9.7000000000000003E-2</v>
      </c>
      <c r="V23" s="162">
        <f>ROUND(E23*U23,2)</f>
        <v>1</v>
      </c>
      <c r="W23" s="162"/>
      <c r="X23" s="162" t="s">
        <v>218</v>
      </c>
      <c r="Y23" s="162" t="s">
        <v>175</v>
      </c>
      <c r="Z23" s="163"/>
      <c r="AA23" s="163"/>
      <c r="AB23" s="163"/>
      <c r="AC23" s="163"/>
      <c r="AD23" s="163"/>
      <c r="AE23" s="163"/>
      <c r="AF23" s="163"/>
      <c r="AG23" s="163" t="s">
        <v>219</v>
      </c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</row>
    <row r="24" spans="1:60" outlineLevel="2" x14ac:dyDescent="0.2">
      <c r="A24" s="164"/>
      <c r="B24" s="165"/>
      <c r="C24" s="269" t="s">
        <v>220</v>
      </c>
      <c r="D24" s="270"/>
      <c r="E24" s="270"/>
      <c r="F24" s="270"/>
      <c r="G24" s="270"/>
      <c r="H24" s="162"/>
      <c r="I24" s="162"/>
      <c r="J24" s="162"/>
      <c r="K24" s="162"/>
      <c r="L24" s="162"/>
      <c r="M24" s="162"/>
      <c r="N24" s="166"/>
      <c r="O24" s="166"/>
      <c r="P24" s="166"/>
      <c r="Q24" s="166"/>
      <c r="R24" s="162"/>
      <c r="S24" s="162"/>
      <c r="T24" s="162"/>
      <c r="U24" s="162"/>
      <c r="V24" s="162"/>
      <c r="W24" s="162"/>
      <c r="X24" s="162"/>
      <c r="Y24" s="162"/>
      <c r="Z24" s="163"/>
      <c r="AA24" s="163"/>
      <c r="AB24" s="163"/>
      <c r="AC24" s="163"/>
      <c r="AD24" s="163"/>
      <c r="AE24" s="163"/>
      <c r="AF24" s="163"/>
      <c r="AG24" s="163" t="s">
        <v>221</v>
      </c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73" t="str">
        <f>C24</f>
        <v>nebo lesní půdy, s vodorovným přemístěním na hromady v místě upotřebení nebo na dočasné či trvalé skládky se složením</v>
      </c>
      <c r="BB24" s="163"/>
      <c r="BC24" s="163"/>
      <c r="BD24" s="163"/>
      <c r="BE24" s="163"/>
      <c r="BF24" s="163"/>
      <c r="BG24" s="163"/>
      <c r="BH24" s="163"/>
    </row>
    <row r="25" spans="1:60" outlineLevel="2" x14ac:dyDescent="0.2">
      <c r="A25" s="164"/>
      <c r="B25" s="165"/>
      <c r="C25" s="182" t="s">
        <v>577</v>
      </c>
      <c r="D25" s="183"/>
      <c r="E25" s="184"/>
      <c r="F25" s="162"/>
      <c r="G25" s="162"/>
      <c r="H25" s="162"/>
      <c r="I25" s="162"/>
      <c r="J25" s="162"/>
      <c r="K25" s="162"/>
      <c r="L25" s="162"/>
      <c r="M25" s="162"/>
      <c r="N25" s="166"/>
      <c r="O25" s="166"/>
      <c r="P25" s="166"/>
      <c r="Q25" s="166"/>
      <c r="R25" s="162"/>
      <c r="S25" s="162"/>
      <c r="T25" s="162"/>
      <c r="U25" s="162"/>
      <c r="V25" s="162"/>
      <c r="W25" s="162"/>
      <c r="X25" s="162"/>
      <c r="Y25" s="162"/>
      <c r="Z25" s="163"/>
      <c r="AA25" s="163"/>
      <c r="AB25" s="163"/>
      <c r="AC25" s="163"/>
      <c r="AD25" s="163"/>
      <c r="AE25" s="163"/>
      <c r="AF25" s="163"/>
      <c r="AG25" s="163" t="s">
        <v>222</v>
      </c>
      <c r="AH25" s="163">
        <v>0</v>
      </c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3" x14ac:dyDescent="0.2">
      <c r="A26" s="164"/>
      <c r="B26" s="165"/>
      <c r="C26" s="182" t="s">
        <v>578</v>
      </c>
      <c r="D26" s="183"/>
      <c r="E26" s="184">
        <v>3.468</v>
      </c>
      <c r="F26" s="162"/>
      <c r="G26" s="162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222</v>
      </c>
      <c r="AH26" s="163">
        <v>0</v>
      </c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</row>
    <row r="27" spans="1:60" ht="33.75" outlineLevel="3" x14ac:dyDescent="0.2">
      <c r="A27" s="164"/>
      <c r="B27" s="165"/>
      <c r="C27" s="182" t="s">
        <v>579</v>
      </c>
      <c r="D27" s="183"/>
      <c r="E27" s="184">
        <v>6.8737500000000002</v>
      </c>
      <c r="F27" s="162"/>
      <c r="G27" s="162"/>
      <c r="H27" s="162"/>
      <c r="I27" s="162"/>
      <c r="J27" s="162"/>
      <c r="K27" s="162"/>
      <c r="L27" s="162"/>
      <c r="M27" s="162"/>
      <c r="N27" s="166"/>
      <c r="O27" s="166"/>
      <c r="P27" s="166"/>
      <c r="Q27" s="166"/>
      <c r="R27" s="162"/>
      <c r="S27" s="162"/>
      <c r="T27" s="162"/>
      <c r="U27" s="162"/>
      <c r="V27" s="162"/>
      <c r="W27" s="162"/>
      <c r="X27" s="162"/>
      <c r="Y27" s="162"/>
      <c r="Z27" s="163"/>
      <c r="AA27" s="163"/>
      <c r="AB27" s="163"/>
      <c r="AC27" s="163"/>
      <c r="AD27" s="163"/>
      <c r="AE27" s="163"/>
      <c r="AF27" s="163"/>
      <c r="AG27" s="163" t="s">
        <v>222</v>
      </c>
      <c r="AH27" s="163">
        <v>0</v>
      </c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outlineLevel="1" x14ac:dyDescent="0.2">
      <c r="A28" s="155">
        <v>4</v>
      </c>
      <c r="B28" s="156" t="s">
        <v>580</v>
      </c>
      <c r="C28" s="157" t="s">
        <v>581</v>
      </c>
      <c r="D28" s="158" t="s">
        <v>215</v>
      </c>
      <c r="E28" s="159">
        <v>43.220379999999999</v>
      </c>
      <c r="F28" s="11"/>
      <c r="G28" s="160">
        <f>ROUND(E28*F28,2)</f>
        <v>0</v>
      </c>
      <c r="H28" s="11">
        <v>0</v>
      </c>
      <c r="I28" s="160">
        <f>ROUND(E28*H28,2)</f>
        <v>0</v>
      </c>
      <c r="J28" s="11">
        <v>1176</v>
      </c>
      <c r="K28" s="160">
        <f>ROUND(E28*J28,2)</f>
        <v>50827.17</v>
      </c>
      <c r="L28" s="160">
        <v>21</v>
      </c>
      <c r="M28" s="160">
        <f>G28*(1+L28/100)</f>
        <v>0</v>
      </c>
      <c r="N28" s="159">
        <v>0</v>
      </c>
      <c r="O28" s="159">
        <f>ROUND(E28*N28,2)</f>
        <v>0</v>
      </c>
      <c r="P28" s="159">
        <v>0</v>
      </c>
      <c r="Q28" s="159">
        <f>ROUND(E28*P28,2)</f>
        <v>0</v>
      </c>
      <c r="R28" s="160" t="s">
        <v>216</v>
      </c>
      <c r="S28" s="160" t="s">
        <v>217</v>
      </c>
      <c r="T28" s="161" t="s">
        <v>217</v>
      </c>
      <c r="U28" s="162">
        <v>2.2490000000000001</v>
      </c>
      <c r="V28" s="162">
        <f>ROUND(E28*U28,2)</f>
        <v>97.2</v>
      </c>
      <c r="W28" s="162"/>
      <c r="X28" s="162" t="s">
        <v>218</v>
      </c>
      <c r="Y28" s="162" t="s">
        <v>175</v>
      </c>
      <c r="Z28" s="163"/>
      <c r="AA28" s="163"/>
      <c r="AB28" s="163"/>
      <c r="AC28" s="163"/>
      <c r="AD28" s="163"/>
      <c r="AE28" s="163"/>
      <c r="AF28" s="163"/>
      <c r="AG28" s="163" t="s">
        <v>219</v>
      </c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</row>
    <row r="29" spans="1:60" ht="22.5" outlineLevel="2" x14ac:dyDescent="0.2">
      <c r="A29" s="164"/>
      <c r="B29" s="165"/>
      <c r="C29" s="269" t="s">
        <v>582</v>
      </c>
      <c r="D29" s="270"/>
      <c r="E29" s="270"/>
      <c r="F29" s="270"/>
      <c r="G29" s="270"/>
      <c r="H29" s="162"/>
      <c r="I29" s="162"/>
      <c r="J29" s="162"/>
      <c r="K29" s="162"/>
      <c r="L29" s="162"/>
      <c r="M29" s="162"/>
      <c r="N29" s="166"/>
      <c r="O29" s="166"/>
      <c r="P29" s="166"/>
      <c r="Q29" s="166"/>
      <c r="R29" s="162"/>
      <c r="S29" s="162"/>
      <c r="T29" s="162"/>
      <c r="U29" s="162"/>
      <c r="V29" s="162"/>
      <c r="W29" s="162"/>
      <c r="X29" s="162"/>
      <c r="Y29" s="162"/>
      <c r="Z29" s="163"/>
      <c r="AA29" s="163"/>
      <c r="AB29" s="163"/>
      <c r="AC29" s="163"/>
      <c r="AD29" s="163"/>
      <c r="AE29" s="163"/>
      <c r="AF29" s="163"/>
      <c r="AG29" s="163" t="s">
        <v>221</v>
      </c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73" t="str">
        <f>C29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29" s="163"/>
      <c r="BC29" s="163"/>
      <c r="BD29" s="163"/>
      <c r="BE29" s="163"/>
      <c r="BF29" s="163"/>
      <c r="BG29" s="163"/>
      <c r="BH29" s="163"/>
    </row>
    <row r="30" spans="1:60" outlineLevel="2" x14ac:dyDescent="0.2">
      <c r="A30" s="164"/>
      <c r="B30" s="165"/>
      <c r="C30" s="182" t="s">
        <v>583</v>
      </c>
      <c r="D30" s="183"/>
      <c r="E30" s="184"/>
      <c r="F30" s="162"/>
      <c r="G30" s="162"/>
      <c r="H30" s="162"/>
      <c r="I30" s="162"/>
      <c r="J30" s="162"/>
      <c r="K30" s="162"/>
      <c r="L30" s="162"/>
      <c r="M30" s="162"/>
      <c r="N30" s="166"/>
      <c r="O30" s="166"/>
      <c r="P30" s="166"/>
      <c r="Q30" s="166"/>
      <c r="R30" s="162"/>
      <c r="S30" s="162"/>
      <c r="T30" s="162"/>
      <c r="U30" s="162"/>
      <c r="V30" s="162"/>
      <c r="W30" s="162"/>
      <c r="X30" s="162"/>
      <c r="Y30" s="162"/>
      <c r="Z30" s="163"/>
      <c r="AA30" s="163"/>
      <c r="AB30" s="163"/>
      <c r="AC30" s="163"/>
      <c r="AD30" s="163"/>
      <c r="AE30" s="163"/>
      <c r="AF30" s="163"/>
      <c r="AG30" s="163" t="s">
        <v>222</v>
      </c>
      <c r="AH30" s="163">
        <v>0</v>
      </c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3" x14ac:dyDescent="0.2">
      <c r="A31" s="164"/>
      <c r="B31" s="165"/>
      <c r="C31" s="185" t="s">
        <v>272</v>
      </c>
      <c r="D31" s="186"/>
      <c r="E31" s="187"/>
      <c r="F31" s="162"/>
      <c r="G31" s="162"/>
      <c r="H31" s="162"/>
      <c r="I31" s="162"/>
      <c r="J31" s="162"/>
      <c r="K31" s="162"/>
      <c r="L31" s="162"/>
      <c r="M31" s="162"/>
      <c r="N31" s="166"/>
      <c r="O31" s="166"/>
      <c r="P31" s="166"/>
      <c r="Q31" s="166"/>
      <c r="R31" s="162"/>
      <c r="S31" s="162"/>
      <c r="T31" s="162"/>
      <c r="U31" s="162"/>
      <c r="V31" s="162"/>
      <c r="W31" s="162"/>
      <c r="X31" s="162"/>
      <c r="Y31" s="162"/>
      <c r="Z31" s="163"/>
      <c r="AA31" s="163"/>
      <c r="AB31" s="163"/>
      <c r="AC31" s="163"/>
      <c r="AD31" s="163"/>
      <c r="AE31" s="163"/>
      <c r="AF31" s="163"/>
      <c r="AG31" s="163" t="s">
        <v>222</v>
      </c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outlineLevel="3" x14ac:dyDescent="0.2">
      <c r="A32" s="164"/>
      <c r="B32" s="165"/>
      <c r="C32" s="188" t="s">
        <v>584</v>
      </c>
      <c r="D32" s="186"/>
      <c r="E32" s="187">
        <v>50.847499999999997</v>
      </c>
      <c r="F32" s="162"/>
      <c r="G32" s="162"/>
      <c r="H32" s="162"/>
      <c r="I32" s="162"/>
      <c r="J32" s="162"/>
      <c r="K32" s="162"/>
      <c r="L32" s="162"/>
      <c r="M32" s="162"/>
      <c r="N32" s="166"/>
      <c r="O32" s="166"/>
      <c r="P32" s="166"/>
      <c r="Q32" s="166"/>
      <c r="R32" s="162"/>
      <c r="S32" s="162"/>
      <c r="T32" s="162"/>
      <c r="U32" s="162"/>
      <c r="V32" s="162"/>
      <c r="W32" s="162"/>
      <c r="X32" s="162"/>
      <c r="Y32" s="162"/>
      <c r="Z32" s="163"/>
      <c r="AA32" s="163"/>
      <c r="AB32" s="163"/>
      <c r="AC32" s="163"/>
      <c r="AD32" s="163"/>
      <c r="AE32" s="163"/>
      <c r="AF32" s="163"/>
      <c r="AG32" s="163" t="s">
        <v>222</v>
      </c>
      <c r="AH32" s="163">
        <v>2</v>
      </c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</row>
    <row r="33" spans="1:60" outlineLevel="3" x14ac:dyDescent="0.2">
      <c r="A33" s="164"/>
      <c r="B33" s="165"/>
      <c r="C33" s="189" t="s">
        <v>273</v>
      </c>
      <c r="D33" s="190"/>
      <c r="E33" s="191">
        <v>50.847499999999997</v>
      </c>
      <c r="F33" s="162"/>
      <c r="G33" s="162"/>
      <c r="H33" s="162"/>
      <c r="I33" s="162"/>
      <c r="J33" s="162"/>
      <c r="K33" s="162"/>
      <c r="L33" s="162"/>
      <c r="M33" s="162"/>
      <c r="N33" s="166"/>
      <c r="O33" s="166"/>
      <c r="P33" s="166"/>
      <c r="Q33" s="166"/>
      <c r="R33" s="162"/>
      <c r="S33" s="162"/>
      <c r="T33" s="162"/>
      <c r="U33" s="162"/>
      <c r="V33" s="162"/>
      <c r="W33" s="162"/>
      <c r="X33" s="162"/>
      <c r="Y33" s="162"/>
      <c r="Z33" s="163"/>
      <c r="AA33" s="163"/>
      <c r="AB33" s="163"/>
      <c r="AC33" s="163"/>
      <c r="AD33" s="163"/>
      <c r="AE33" s="163"/>
      <c r="AF33" s="163"/>
      <c r="AG33" s="163" t="s">
        <v>222</v>
      </c>
      <c r="AH33" s="163">
        <v>3</v>
      </c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outlineLevel="3" x14ac:dyDescent="0.2">
      <c r="A34" s="164"/>
      <c r="B34" s="165"/>
      <c r="C34" s="185" t="s">
        <v>274</v>
      </c>
      <c r="D34" s="186"/>
      <c r="E34" s="187"/>
      <c r="F34" s="162"/>
      <c r="G34" s="162"/>
      <c r="H34" s="162"/>
      <c r="I34" s="162"/>
      <c r="J34" s="162"/>
      <c r="K34" s="162"/>
      <c r="L34" s="162"/>
      <c r="M34" s="162"/>
      <c r="N34" s="166"/>
      <c r="O34" s="166"/>
      <c r="P34" s="166"/>
      <c r="Q34" s="166"/>
      <c r="R34" s="162"/>
      <c r="S34" s="162"/>
      <c r="T34" s="162"/>
      <c r="U34" s="162"/>
      <c r="V34" s="162"/>
      <c r="W34" s="162"/>
      <c r="X34" s="162"/>
      <c r="Y34" s="162"/>
      <c r="Z34" s="163"/>
      <c r="AA34" s="163"/>
      <c r="AB34" s="163"/>
      <c r="AC34" s="163"/>
      <c r="AD34" s="163"/>
      <c r="AE34" s="163"/>
      <c r="AF34" s="163"/>
      <c r="AG34" s="163" t="s">
        <v>222</v>
      </c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</row>
    <row r="35" spans="1:60" outlineLevel="3" x14ac:dyDescent="0.2">
      <c r="A35" s="164"/>
      <c r="B35" s="165"/>
      <c r="C35" s="182" t="s">
        <v>585</v>
      </c>
      <c r="D35" s="183"/>
      <c r="E35" s="184">
        <v>43.220379999999999</v>
      </c>
      <c r="F35" s="162"/>
      <c r="G35" s="162"/>
      <c r="H35" s="162"/>
      <c r="I35" s="162"/>
      <c r="J35" s="162"/>
      <c r="K35" s="162"/>
      <c r="L35" s="162"/>
      <c r="M35" s="162"/>
      <c r="N35" s="166"/>
      <c r="O35" s="166"/>
      <c r="P35" s="166"/>
      <c r="Q35" s="166"/>
      <c r="R35" s="162"/>
      <c r="S35" s="162"/>
      <c r="T35" s="162"/>
      <c r="U35" s="162"/>
      <c r="V35" s="162"/>
      <c r="W35" s="162"/>
      <c r="X35" s="162"/>
      <c r="Y35" s="162"/>
      <c r="Z35" s="163"/>
      <c r="AA35" s="163"/>
      <c r="AB35" s="163"/>
      <c r="AC35" s="163"/>
      <c r="AD35" s="163"/>
      <c r="AE35" s="163"/>
      <c r="AF35" s="163"/>
      <c r="AG35" s="163" t="s">
        <v>222</v>
      </c>
      <c r="AH35" s="163">
        <v>0</v>
      </c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outlineLevel="1" x14ac:dyDescent="0.2">
      <c r="A36" s="155">
        <v>5</v>
      </c>
      <c r="B36" s="156" t="s">
        <v>586</v>
      </c>
      <c r="C36" s="157" t="s">
        <v>587</v>
      </c>
      <c r="D36" s="158" t="s">
        <v>215</v>
      </c>
      <c r="E36" s="159">
        <v>21.610189999999999</v>
      </c>
      <c r="F36" s="11"/>
      <c r="G36" s="160">
        <f>ROUND(E36*F36,2)</f>
        <v>0</v>
      </c>
      <c r="H36" s="11">
        <v>0</v>
      </c>
      <c r="I36" s="160">
        <f>ROUND(E36*H36,2)</f>
        <v>0</v>
      </c>
      <c r="J36" s="11">
        <v>69.3</v>
      </c>
      <c r="K36" s="160">
        <f>ROUND(E36*J36,2)</f>
        <v>1497.59</v>
      </c>
      <c r="L36" s="160">
        <v>21</v>
      </c>
      <c r="M36" s="160">
        <f>G36*(1+L36/100)</f>
        <v>0</v>
      </c>
      <c r="N36" s="159">
        <v>0</v>
      </c>
      <c r="O36" s="159">
        <f>ROUND(E36*N36,2)</f>
        <v>0</v>
      </c>
      <c r="P36" s="159">
        <v>0</v>
      </c>
      <c r="Q36" s="159">
        <f>ROUND(E36*P36,2)</f>
        <v>0</v>
      </c>
      <c r="R36" s="160" t="s">
        <v>216</v>
      </c>
      <c r="S36" s="160" t="s">
        <v>217</v>
      </c>
      <c r="T36" s="161" t="s">
        <v>217</v>
      </c>
      <c r="U36" s="162">
        <v>0.107</v>
      </c>
      <c r="V36" s="162">
        <f>ROUND(E36*U36,2)</f>
        <v>2.31</v>
      </c>
      <c r="W36" s="162"/>
      <c r="X36" s="162" t="s">
        <v>218</v>
      </c>
      <c r="Y36" s="162" t="s">
        <v>175</v>
      </c>
      <c r="Z36" s="163"/>
      <c r="AA36" s="163"/>
      <c r="AB36" s="163"/>
      <c r="AC36" s="163"/>
      <c r="AD36" s="163"/>
      <c r="AE36" s="163"/>
      <c r="AF36" s="163"/>
      <c r="AG36" s="163" t="s">
        <v>219</v>
      </c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</row>
    <row r="37" spans="1:60" ht="22.5" outlineLevel="2" x14ac:dyDescent="0.2">
      <c r="A37" s="164"/>
      <c r="B37" s="165"/>
      <c r="C37" s="269" t="s">
        <v>582</v>
      </c>
      <c r="D37" s="270"/>
      <c r="E37" s="270"/>
      <c r="F37" s="270"/>
      <c r="G37" s="270"/>
      <c r="H37" s="162"/>
      <c r="I37" s="162"/>
      <c r="J37" s="162"/>
      <c r="K37" s="162"/>
      <c r="L37" s="162"/>
      <c r="M37" s="162"/>
      <c r="N37" s="166"/>
      <c r="O37" s="166"/>
      <c r="P37" s="166"/>
      <c r="Q37" s="166"/>
      <c r="R37" s="162"/>
      <c r="S37" s="162"/>
      <c r="T37" s="162"/>
      <c r="U37" s="162"/>
      <c r="V37" s="162"/>
      <c r="W37" s="162"/>
      <c r="X37" s="162"/>
      <c r="Y37" s="162"/>
      <c r="Z37" s="163"/>
      <c r="AA37" s="163"/>
      <c r="AB37" s="163"/>
      <c r="AC37" s="163"/>
      <c r="AD37" s="163"/>
      <c r="AE37" s="163"/>
      <c r="AF37" s="163"/>
      <c r="AG37" s="163" t="s">
        <v>221</v>
      </c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73" t="str">
        <f>C37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7" s="163"/>
      <c r="BC37" s="163"/>
      <c r="BD37" s="163"/>
      <c r="BE37" s="163"/>
      <c r="BF37" s="163"/>
      <c r="BG37" s="163"/>
      <c r="BH37" s="163"/>
    </row>
    <row r="38" spans="1:60" outlineLevel="2" x14ac:dyDescent="0.2">
      <c r="A38" s="164"/>
      <c r="B38" s="165"/>
      <c r="C38" s="182" t="s">
        <v>588</v>
      </c>
      <c r="D38" s="183"/>
      <c r="E38" s="184">
        <v>21.610189999999999</v>
      </c>
      <c r="F38" s="162"/>
      <c r="G38" s="162"/>
      <c r="H38" s="162"/>
      <c r="I38" s="162"/>
      <c r="J38" s="162"/>
      <c r="K38" s="162"/>
      <c r="L38" s="162"/>
      <c r="M38" s="162"/>
      <c r="N38" s="166"/>
      <c r="O38" s="166"/>
      <c r="P38" s="166"/>
      <c r="Q38" s="166"/>
      <c r="R38" s="162"/>
      <c r="S38" s="162"/>
      <c r="T38" s="162"/>
      <c r="U38" s="162"/>
      <c r="V38" s="162"/>
      <c r="W38" s="162"/>
      <c r="X38" s="162"/>
      <c r="Y38" s="162"/>
      <c r="Z38" s="163"/>
      <c r="AA38" s="163"/>
      <c r="AB38" s="163"/>
      <c r="AC38" s="163"/>
      <c r="AD38" s="163"/>
      <c r="AE38" s="163"/>
      <c r="AF38" s="163"/>
      <c r="AG38" s="163" t="s">
        <v>222</v>
      </c>
      <c r="AH38" s="163">
        <v>0</v>
      </c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</row>
    <row r="39" spans="1:60" outlineLevel="1" x14ac:dyDescent="0.2">
      <c r="A39" s="155">
        <v>6</v>
      </c>
      <c r="B39" s="156" t="s">
        <v>589</v>
      </c>
      <c r="C39" s="157" t="s">
        <v>590</v>
      </c>
      <c r="D39" s="158" t="s">
        <v>215</v>
      </c>
      <c r="E39" s="159">
        <v>7.6271300000000002</v>
      </c>
      <c r="F39" s="11"/>
      <c r="G39" s="160">
        <f>ROUND(E39*F39,2)</f>
        <v>0</v>
      </c>
      <c r="H39" s="11">
        <v>0</v>
      </c>
      <c r="I39" s="160">
        <f>ROUND(E39*H39,2)</f>
        <v>0</v>
      </c>
      <c r="J39" s="11">
        <v>1557</v>
      </c>
      <c r="K39" s="160">
        <f>ROUND(E39*J39,2)</f>
        <v>11875.44</v>
      </c>
      <c r="L39" s="160">
        <v>21</v>
      </c>
      <c r="M39" s="160">
        <f>G39*(1+L39/100)</f>
        <v>0</v>
      </c>
      <c r="N39" s="159">
        <v>0</v>
      </c>
      <c r="O39" s="159">
        <f>ROUND(E39*N39,2)</f>
        <v>0</v>
      </c>
      <c r="P39" s="159">
        <v>0</v>
      </c>
      <c r="Q39" s="159">
        <f>ROUND(E39*P39,2)</f>
        <v>0</v>
      </c>
      <c r="R39" s="160" t="s">
        <v>216</v>
      </c>
      <c r="S39" s="160" t="s">
        <v>217</v>
      </c>
      <c r="T39" s="161" t="s">
        <v>217</v>
      </c>
      <c r="U39" s="162">
        <v>2.9649999999999999</v>
      </c>
      <c r="V39" s="162">
        <f>ROUND(E39*U39,2)</f>
        <v>22.61</v>
      </c>
      <c r="W39" s="162"/>
      <c r="X39" s="162" t="s">
        <v>218</v>
      </c>
      <c r="Y39" s="162" t="s">
        <v>175</v>
      </c>
      <c r="Z39" s="163"/>
      <c r="AA39" s="163"/>
      <c r="AB39" s="163"/>
      <c r="AC39" s="163"/>
      <c r="AD39" s="163"/>
      <c r="AE39" s="163"/>
      <c r="AF39" s="163"/>
      <c r="AG39" s="163" t="s">
        <v>219</v>
      </c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ht="22.5" outlineLevel="2" x14ac:dyDescent="0.2">
      <c r="A40" s="164"/>
      <c r="B40" s="165"/>
      <c r="C40" s="269" t="s">
        <v>582</v>
      </c>
      <c r="D40" s="270"/>
      <c r="E40" s="270"/>
      <c r="F40" s="270"/>
      <c r="G40" s="270"/>
      <c r="H40" s="162"/>
      <c r="I40" s="162"/>
      <c r="J40" s="162"/>
      <c r="K40" s="162"/>
      <c r="L40" s="162"/>
      <c r="M40" s="162"/>
      <c r="N40" s="166"/>
      <c r="O40" s="166"/>
      <c r="P40" s="166"/>
      <c r="Q40" s="166"/>
      <c r="R40" s="162"/>
      <c r="S40" s="162"/>
      <c r="T40" s="162"/>
      <c r="U40" s="162"/>
      <c r="V40" s="162"/>
      <c r="W40" s="162"/>
      <c r="X40" s="162"/>
      <c r="Y40" s="162"/>
      <c r="Z40" s="163"/>
      <c r="AA40" s="163"/>
      <c r="AB40" s="163"/>
      <c r="AC40" s="163"/>
      <c r="AD40" s="163"/>
      <c r="AE40" s="163"/>
      <c r="AF40" s="163"/>
      <c r="AG40" s="163" t="s">
        <v>221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73" t="str">
        <f>C40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0" s="163"/>
      <c r="BC40" s="163"/>
      <c r="BD40" s="163"/>
      <c r="BE40" s="163"/>
      <c r="BF40" s="163"/>
      <c r="BG40" s="163"/>
      <c r="BH40" s="163"/>
    </row>
    <row r="41" spans="1:60" outlineLevel="2" x14ac:dyDescent="0.2">
      <c r="A41" s="164"/>
      <c r="B41" s="165"/>
      <c r="C41" s="182" t="s">
        <v>583</v>
      </c>
      <c r="D41" s="183"/>
      <c r="E41" s="184"/>
      <c r="F41" s="162"/>
      <c r="G41" s="162"/>
      <c r="H41" s="162"/>
      <c r="I41" s="162"/>
      <c r="J41" s="162"/>
      <c r="K41" s="162"/>
      <c r="L41" s="162"/>
      <c r="M41" s="162"/>
      <c r="N41" s="166"/>
      <c r="O41" s="166"/>
      <c r="P41" s="166"/>
      <c r="Q41" s="166"/>
      <c r="R41" s="162"/>
      <c r="S41" s="162"/>
      <c r="T41" s="162"/>
      <c r="U41" s="162"/>
      <c r="V41" s="162"/>
      <c r="W41" s="162"/>
      <c r="X41" s="162"/>
      <c r="Y41" s="162"/>
      <c r="Z41" s="163"/>
      <c r="AA41" s="163"/>
      <c r="AB41" s="163"/>
      <c r="AC41" s="163"/>
      <c r="AD41" s="163"/>
      <c r="AE41" s="163"/>
      <c r="AF41" s="163"/>
      <c r="AG41" s="163" t="s">
        <v>222</v>
      </c>
      <c r="AH41" s="163">
        <v>0</v>
      </c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</row>
    <row r="42" spans="1:60" outlineLevel="3" x14ac:dyDescent="0.2">
      <c r="A42" s="164"/>
      <c r="B42" s="165"/>
      <c r="C42" s="182" t="s">
        <v>591</v>
      </c>
      <c r="D42" s="183"/>
      <c r="E42" s="184"/>
      <c r="F42" s="162"/>
      <c r="G42" s="162"/>
      <c r="H42" s="162"/>
      <c r="I42" s="162"/>
      <c r="J42" s="162"/>
      <c r="K42" s="162"/>
      <c r="L42" s="162"/>
      <c r="M42" s="162"/>
      <c r="N42" s="166"/>
      <c r="O42" s="166"/>
      <c r="P42" s="166"/>
      <c r="Q42" s="166"/>
      <c r="R42" s="162"/>
      <c r="S42" s="162"/>
      <c r="T42" s="162"/>
      <c r="U42" s="162"/>
      <c r="V42" s="162"/>
      <c r="W42" s="162"/>
      <c r="X42" s="162"/>
      <c r="Y42" s="162"/>
      <c r="Z42" s="163"/>
      <c r="AA42" s="163"/>
      <c r="AB42" s="163"/>
      <c r="AC42" s="163"/>
      <c r="AD42" s="163"/>
      <c r="AE42" s="163"/>
      <c r="AF42" s="163"/>
      <c r="AG42" s="163" t="s">
        <v>222</v>
      </c>
      <c r="AH42" s="163">
        <v>0</v>
      </c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</row>
    <row r="43" spans="1:60" outlineLevel="3" x14ac:dyDescent="0.2">
      <c r="A43" s="164"/>
      <c r="B43" s="165"/>
      <c r="C43" s="182" t="s">
        <v>592</v>
      </c>
      <c r="D43" s="183"/>
      <c r="E43" s="184">
        <v>7.6271300000000002</v>
      </c>
      <c r="F43" s="162"/>
      <c r="G43" s="162"/>
      <c r="H43" s="162"/>
      <c r="I43" s="162"/>
      <c r="J43" s="162"/>
      <c r="K43" s="162"/>
      <c r="L43" s="162"/>
      <c r="M43" s="162"/>
      <c r="N43" s="166"/>
      <c r="O43" s="166"/>
      <c r="P43" s="166"/>
      <c r="Q43" s="166"/>
      <c r="R43" s="162"/>
      <c r="S43" s="162"/>
      <c r="T43" s="162"/>
      <c r="U43" s="162"/>
      <c r="V43" s="162"/>
      <c r="W43" s="162"/>
      <c r="X43" s="162"/>
      <c r="Y43" s="162"/>
      <c r="Z43" s="163"/>
      <c r="AA43" s="163"/>
      <c r="AB43" s="163"/>
      <c r="AC43" s="163"/>
      <c r="AD43" s="163"/>
      <c r="AE43" s="163"/>
      <c r="AF43" s="163"/>
      <c r="AG43" s="163" t="s">
        <v>222</v>
      </c>
      <c r="AH43" s="163">
        <v>0</v>
      </c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</row>
    <row r="44" spans="1:60" outlineLevel="1" x14ac:dyDescent="0.2">
      <c r="A44" s="155">
        <v>7</v>
      </c>
      <c r="B44" s="156" t="s">
        <v>593</v>
      </c>
      <c r="C44" s="157" t="s">
        <v>594</v>
      </c>
      <c r="D44" s="158" t="s">
        <v>215</v>
      </c>
      <c r="E44" s="159">
        <v>3.8135699999999999</v>
      </c>
      <c r="F44" s="11"/>
      <c r="G44" s="160">
        <f>ROUND(E44*F44,2)</f>
        <v>0</v>
      </c>
      <c r="H44" s="11">
        <v>0</v>
      </c>
      <c r="I44" s="160">
        <f>ROUND(E44*H44,2)</f>
        <v>0</v>
      </c>
      <c r="J44" s="11">
        <v>91</v>
      </c>
      <c r="K44" s="160">
        <f>ROUND(E44*J44,2)</f>
        <v>347.03</v>
      </c>
      <c r="L44" s="160">
        <v>21</v>
      </c>
      <c r="M44" s="160">
        <f>G44*(1+L44/100)</f>
        <v>0</v>
      </c>
      <c r="N44" s="159">
        <v>0</v>
      </c>
      <c r="O44" s="159">
        <f>ROUND(E44*N44,2)</f>
        <v>0</v>
      </c>
      <c r="P44" s="159">
        <v>0</v>
      </c>
      <c r="Q44" s="159">
        <f>ROUND(E44*P44,2)</f>
        <v>0</v>
      </c>
      <c r="R44" s="160" t="s">
        <v>216</v>
      </c>
      <c r="S44" s="160" t="s">
        <v>217</v>
      </c>
      <c r="T44" s="161" t="s">
        <v>217</v>
      </c>
      <c r="U44" s="162">
        <v>0.154</v>
      </c>
      <c r="V44" s="162">
        <f>ROUND(E44*U44,2)</f>
        <v>0.59</v>
      </c>
      <c r="W44" s="162"/>
      <c r="X44" s="162" t="s">
        <v>218</v>
      </c>
      <c r="Y44" s="162" t="s">
        <v>175</v>
      </c>
      <c r="Z44" s="163"/>
      <c r="AA44" s="163"/>
      <c r="AB44" s="163"/>
      <c r="AC44" s="163"/>
      <c r="AD44" s="163"/>
      <c r="AE44" s="163"/>
      <c r="AF44" s="163"/>
      <c r="AG44" s="163" t="s">
        <v>219</v>
      </c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</row>
    <row r="45" spans="1:60" ht="22.5" outlineLevel="2" x14ac:dyDescent="0.2">
      <c r="A45" s="164"/>
      <c r="B45" s="165"/>
      <c r="C45" s="269" t="s">
        <v>582</v>
      </c>
      <c r="D45" s="270"/>
      <c r="E45" s="270"/>
      <c r="F45" s="270"/>
      <c r="G45" s="270"/>
      <c r="H45" s="162"/>
      <c r="I45" s="162"/>
      <c r="J45" s="162"/>
      <c r="K45" s="162"/>
      <c r="L45" s="162"/>
      <c r="M45" s="162"/>
      <c r="N45" s="166"/>
      <c r="O45" s="166"/>
      <c r="P45" s="166"/>
      <c r="Q45" s="166"/>
      <c r="R45" s="162"/>
      <c r="S45" s="162"/>
      <c r="T45" s="162"/>
      <c r="U45" s="162"/>
      <c r="V45" s="162"/>
      <c r="W45" s="162"/>
      <c r="X45" s="162"/>
      <c r="Y45" s="162"/>
      <c r="Z45" s="163"/>
      <c r="AA45" s="163"/>
      <c r="AB45" s="163"/>
      <c r="AC45" s="163"/>
      <c r="AD45" s="163"/>
      <c r="AE45" s="163"/>
      <c r="AF45" s="163"/>
      <c r="AG45" s="163" t="s">
        <v>221</v>
      </c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73" t="str">
        <f>C45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5" s="163"/>
      <c r="BC45" s="163"/>
      <c r="BD45" s="163"/>
      <c r="BE45" s="163"/>
      <c r="BF45" s="163"/>
      <c r="BG45" s="163"/>
      <c r="BH45" s="163"/>
    </row>
    <row r="46" spans="1:60" outlineLevel="2" x14ac:dyDescent="0.2">
      <c r="A46" s="164"/>
      <c r="B46" s="165"/>
      <c r="C46" s="182" t="s">
        <v>595</v>
      </c>
      <c r="D46" s="183"/>
      <c r="E46" s="184">
        <v>3.8135699999999999</v>
      </c>
      <c r="F46" s="162"/>
      <c r="G46" s="162"/>
      <c r="H46" s="162"/>
      <c r="I46" s="162"/>
      <c r="J46" s="162"/>
      <c r="K46" s="162"/>
      <c r="L46" s="162"/>
      <c r="M46" s="162"/>
      <c r="N46" s="166"/>
      <c r="O46" s="166"/>
      <c r="P46" s="166"/>
      <c r="Q46" s="166"/>
      <c r="R46" s="162"/>
      <c r="S46" s="162"/>
      <c r="T46" s="162"/>
      <c r="U46" s="162"/>
      <c r="V46" s="162"/>
      <c r="W46" s="162"/>
      <c r="X46" s="162"/>
      <c r="Y46" s="162"/>
      <c r="Z46" s="163"/>
      <c r="AA46" s="163"/>
      <c r="AB46" s="163"/>
      <c r="AC46" s="163"/>
      <c r="AD46" s="163"/>
      <c r="AE46" s="163"/>
      <c r="AF46" s="163"/>
      <c r="AG46" s="163" t="s">
        <v>222</v>
      </c>
      <c r="AH46" s="163">
        <v>0</v>
      </c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</row>
    <row r="47" spans="1:60" outlineLevel="1" x14ac:dyDescent="0.2">
      <c r="A47" s="155">
        <v>8</v>
      </c>
      <c r="B47" s="156" t="s">
        <v>596</v>
      </c>
      <c r="C47" s="157" t="s">
        <v>597</v>
      </c>
      <c r="D47" s="158" t="s">
        <v>266</v>
      </c>
      <c r="E47" s="159">
        <v>1</v>
      </c>
      <c r="F47" s="11"/>
      <c r="G47" s="160">
        <f>ROUND(E47*F47,2)</f>
        <v>0</v>
      </c>
      <c r="H47" s="11">
        <v>0</v>
      </c>
      <c r="I47" s="160">
        <f>ROUND(E47*H47,2)</f>
        <v>0</v>
      </c>
      <c r="J47" s="11">
        <v>3780</v>
      </c>
      <c r="K47" s="160">
        <f>ROUND(E47*J47,2)</f>
        <v>3780</v>
      </c>
      <c r="L47" s="160">
        <v>21</v>
      </c>
      <c r="M47" s="160">
        <f>G47*(1+L47/100)</f>
        <v>0</v>
      </c>
      <c r="N47" s="159">
        <v>0</v>
      </c>
      <c r="O47" s="159">
        <f>ROUND(E47*N47,2)</f>
        <v>0</v>
      </c>
      <c r="P47" s="159">
        <v>0</v>
      </c>
      <c r="Q47" s="159">
        <f>ROUND(E47*P47,2)</f>
        <v>0</v>
      </c>
      <c r="R47" s="160"/>
      <c r="S47" s="160" t="s">
        <v>173</v>
      </c>
      <c r="T47" s="161" t="s">
        <v>174</v>
      </c>
      <c r="U47" s="162">
        <v>3.66</v>
      </c>
      <c r="V47" s="162">
        <f>ROUND(E47*U47,2)</f>
        <v>3.66</v>
      </c>
      <c r="W47" s="162"/>
      <c r="X47" s="162" t="s">
        <v>218</v>
      </c>
      <c r="Y47" s="162" t="s">
        <v>175</v>
      </c>
      <c r="Z47" s="163"/>
      <c r="AA47" s="163"/>
      <c r="AB47" s="163"/>
      <c r="AC47" s="163"/>
      <c r="AD47" s="163"/>
      <c r="AE47" s="163"/>
      <c r="AF47" s="163"/>
      <c r="AG47" s="163" t="s">
        <v>219</v>
      </c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</row>
    <row r="48" spans="1:60" outlineLevel="2" x14ac:dyDescent="0.2">
      <c r="A48" s="164"/>
      <c r="B48" s="165"/>
      <c r="C48" s="182" t="s">
        <v>598</v>
      </c>
      <c r="D48" s="183"/>
      <c r="E48" s="184"/>
      <c r="F48" s="162"/>
      <c r="G48" s="162"/>
      <c r="H48" s="162"/>
      <c r="I48" s="162"/>
      <c r="J48" s="162"/>
      <c r="K48" s="162"/>
      <c r="L48" s="162"/>
      <c r="M48" s="162"/>
      <c r="N48" s="166"/>
      <c r="O48" s="166"/>
      <c r="P48" s="166"/>
      <c r="Q48" s="166"/>
      <c r="R48" s="162"/>
      <c r="S48" s="162"/>
      <c r="T48" s="162"/>
      <c r="U48" s="162"/>
      <c r="V48" s="162"/>
      <c r="W48" s="162"/>
      <c r="X48" s="162"/>
      <c r="Y48" s="162"/>
      <c r="Z48" s="163"/>
      <c r="AA48" s="163"/>
      <c r="AB48" s="163"/>
      <c r="AC48" s="163"/>
      <c r="AD48" s="163"/>
      <c r="AE48" s="163"/>
      <c r="AF48" s="163"/>
      <c r="AG48" s="163" t="s">
        <v>222</v>
      </c>
      <c r="AH48" s="163">
        <v>0</v>
      </c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</row>
    <row r="49" spans="1:60" outlineLevel="3" x14ac:dyDescent="0.2">
      <c r="A49" s="164"/>
      <c r="B49" s="165"/>
      <c r="C49" s="182" t="s">
        <v>599</v>
      </c>
      <c r="D49" s="183"/>
      <c r="E49" s="184">
        <v>1</v>
      </c>
      <c r="F49" s="162"/>
      <c r="G49" s="162"/>
      <c r="H49" s="162"/>
      <c r="I49" s="162"/>
      <c r="J49" s="162"/>
      <c r="K49" s="162"/>
      <c r="L49" s="162"/>
      <c r="M49" s="162"/>
      <c r="N49" s="166"/>
      <c r="O49" s="166"/>
      <c r="P49" s="166"/>
      <c r="Q49" s="166"/>
      <c r="R49" s="162"/>
      <c r="S49" s="162"/>
      <c r="T49" s="162"/>
      <c r="U49" s="162"/>
      <c r="V49" s="162"/>
      <c r="W49" s="162"/>
      <c r="X49" s="162"/>
      <c r="Y49" s="162"/>
      <c r="Z49" s="163"/>
      <c r="AA49" s="163"/>
      <c r="AB49" s="163"/>
      <c r="AC49" s="163"/>
      <c r="AD49" s="163"/>
      <c r="AE49" s="163"/>
      <c r="AF49" s="163"/>
      <c r="AG49" s="163" t="s">
        <v>222</v>
      </c>
      <c r="AH49" s="163">
        <v>0</v>
      </c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</row>
    <row r="50" spans="1:60" outlineLevel="1" x14ac:dyDescent="0.2">
      <c r="A50" s="155">
        <v>9</v>
      </c>
      <c r="B50" s="156" t="s">
        <v>600</v>
      </c>
      <c r="C50" s="157" t="s">
        <v>601</v>
      </c>
      <c r="D50" s="158" t="s">
        <v>602</v>
      </c>
      <c r="E50" s="159">
        <v>30</v>
      </c>
      <c r="F50" s="11"/>
      <c r="G50" s="160">
        <f>ROUND(E50*F50,2)</f>
        <v>0</v>
      </c>
      <c r="H50" s="11">
        <v>0</v>
      </c>
      <c r="I50" s="160">
        <f>ROUND(E50*H50,2)</f>
        <v>0</v>
      </c>
      <c r="J50" s="11">
        <v>679</v>
      </c>
      <c r="K50" s="160">
        <f>ROUND(E50*J50,2)</f>
        <v>20370</v>
      </c>
      <c r="L50" s="160">
        <v>21</v>
      </c>
      <c r="M50" s="160">
        <f>G50*(1+L50/100)</f>
        <v>0</v>
      </c>
      <c r="N50" s="159">
        <v>0</v>
      </c>
      <c r="O50" s="159">
        <f>ROUND(E50*N50,2)</f>
        <v>0</v>
      </c>
      <c r="P50" s="159">
        <v>0</v>
      </c>
      <c r="Q50" s="159">
        <f>ROUND(E50*P50,2)</f>
        <v>0</v>
      </c>
      <c r="R50" s="160"/>
      <c r="S50" s="160" t="s">
        <v>173</v>
      </c>
      <c r="T50" s="161" t="s">
        <v>174</v>
      </c>
      <c r="U50" s="162">
        <v>0</v>
      </c>
      <c r="V50" s="162">
        <f>ROUND(E50*U50,2)</f>
        <v>0</v>
      </c>
      <c r="W50" s="162"/>
      <c r="X50" s="162" t="s">
        <v>218</v>
      </c>
      <c r="Y50" s="162" t="s">
        <v>175</v>
      </c>
      <c r="Z50" s="163"/>
      <c r="AA50" s="163"/>
      <c r="AB50" s="163"/>
      <c r="AC50" s="163"/>
      <c r="AD50" s="163"/>
      <c r="AE50" s="163"/>
      <c r="AF50" s="163"/>
      <c r="AG50" s="163" t="s">
        <v>219</v>
      </c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</row>
    <row r="51" spans="1:60" outlineLevel="2" x14ac:dyDescent="0.2">
      <c r="A51" s="164"/>
      <c r="B51" s="165"/>
      <c r="C51" s="182" t="s">
        <v>598</v>
      </c>
      <c r="D51" s="183"/>
      <c r="E51" s="184"/>
      <c r="F51" s="162"/>
      <c r="G51" s="162"/>
      <c r="H51" s="162"/>
      <c r="I51" s="162"/>
      <c r="J51" s="162"/>
      <c r="K51" s="162"/>
      <c r="L51" s="162"/>
      <c r="M51" s="162"/>
      <c r="N51" s="166"/>
      <c r="O51" s="166"/>
      <c r="P51" s="166"/>
      <c r="Q51" s="166"/>
      <c r="R51" s="162"/>
      <c r="S51" s="162"/>
      <c r="T51" s="162"/>
      <c r="U51" s="162"/>
      <c r="V51" s="162"/>
      <c r="W51" s="162"/>
      <c r="X51" s="162"/>
      <c r="Y51" s="162"/>
      <c r="Z51" s="163"/>
      <c r="AA51" s="163"/>
      <c r="AB51" s="163"/>
      <c r="AC51" s="163"/>
      <c r="AD51" s="163"/>
      <c r="AE51" s="163"/>
      <c r="AF51" s="163"/>
      <c r="AG51" s="163" t="s">
        <v>222</v>
      </c>
      <c r="AH51" s="163">
        <v>0</v>
      </c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</row>
    <row r="52" spans="1:60" outlineLevel="3" x14ac:dyDescent="0.2">
      <c r="A52" s="164"/>
      <c r="B52" s="165"/>
      <c r="C52" s="182" t="s">
        <v>603</v>
      </c>
      <c r="D52" s="183"/>
      <c r="E52" s="184">
        <v>30</v>
      </c>
      <c r="F52" s="162"/>
      <c r="G52" s="162"/>
      <c r="H52" s="162"/>
      <c r="I52" s="162"/>
      <c r="J52" s="162"/>
      <c r="K52" s="162"/>
      <c r="L52" s="162"/>
      <c r="M52" s="162"/>
      <c r="N52" s="166"/>
      <c r="O52" s="166"/>
      <c r="P52" s="166"/>
      <c r="Q52" s="166"/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3"/>
      <c r="AE52" s="163"/>
      <c r="AF52" s="163"/>
      <c r="AG52" s="163" t="s">
        <v>222</v>
      </c>
      <c r="AH52" s="163">
        <v>0</v>
      </c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</row>
    <row r="53" spans="1:60" outlineLevel="1" x14ac:dyDescent="0.2">
      <c r="A53" s="155">
        <v>10</v>
      </c>
      <c r="B53" s="156" t="s">
        <v>604</v>
      </c>
      <c r="C53" s="157" t="s">
        <v>605</v>
      </c>
      <c r="D53" s="158" t="s">
        <v>266</v>
      </c>
      <c r="E53" s="159">
        <v>1</v>
      </c>
      <c r="F53" s="11"/>
      <c r="G53" s="160">
        <f>ROUND(E53*F53,2)</f>
        <v>0</v>
      </c>
      <c r="H53" s="11">
        <v>0</v>
      </c>
      <c r="I53" s="160">
        <f>ROUND(E53*H53,2)</f>
        <v>0</v>
      </c>
      <c r="J53" s="11">
        <v>3780</v>
      </c>
      <c r="K53" s="160">
        <f>ROUND(E53*J53,2)</f>
        <v>3780</v>
      </c>
      <c r="L53" s="160">
        <v>21</v>
      </c>
      <c r="M53" s="160">
        <f>G53*(1+L53/100)</f>
        <v>0</v>
      </c>
      <c r="N53" s="159">
        <v>0</v>
      </c>
      <c r="O53" s="159">
        <f>ROUND(E53*N53,2)</f>
        <v>0</v>
      </c>
      <c r="P53" s="159">
        <v>0</v>
      </c>
      <c r="Q53" s="159">
        <f>ROUND(E53*P53,2)</f>
        <v>0</v>
      </c>
      <c r="R53" s="160"/>
      <c r="S53" s="160" t="s">
        <v>173</v>
      </c>
      <c r="T53" s="161" t="s">
        <v>174</v>
      </c>
      <c r="U53" s="162">
        <v>3.64</v>
      </c>
      <c r="V53" s="162">
        <f>ROUND(E53*U53,2)</f>
        <v>3.64</v>
      </c>
      <c r="W53" s="162"/>
      <c r="X53" s="162" t="s">
        <v>218</v>
      </c>
      <c r="Y53" s="162" t="s">
        <v>175</v>
      </c>
      <c r="Z53" s="163"/>
      <c r="AA53" s="163"/>
      <c r="AB53" s="163"/>
      <c r="AC53" s="163"/>
      <c r="AD53" s="163"/>
      <c r="AE53" s="163"/>
      <c r="AF53" s="163"/>
      <c r="AG53" s="163" t="s">
        <v>219</v>
      </c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</row>
    <row r="54" spans="1:60" outlineLevel="2" x14ac:dyDescent="0.2">
      <c r="A54" s="164"/>
      <c r="B54" s="165"/>
      <c r="C54" s="182" t="s">
        <v>598</v>
      </c>
      <c r="D54" s="183"/>
      <c r="E54" s="184"/>
      <c r="F54" s="162"/>
      <c r="G54" s="162"/>
      <c r="H54" s="162"/>
      <c r="I54" s="162"/>
      <c r="J54" s="162"/>
      <c r="K54" s="162"/>
      <c r="L54" s="162"/>
      <c r="M54" s="162"/>
      <c r="N54" s="166"/>
      <c r="O54" s="166"/>
      <c r="P54" s="166"/>
      <c r="Q54" s="166"/>
      <c r="R54" s="162"/>
      <c r="S54" s="162"/>
      <c r="T54" s="162"/>
      <c r="U54" s="162"/>
      <c r="V54" s="162"/>
      <c r="W54" s="162"/>
      <c r="X54" s="162"/>
      <c r="Y54" s="162"/>
      <c r="Z54" s="163"/>
      <c r="AA54" s="163"/>
      <c r="AB54" s="163"/>
      <c r="AC54" s="163"/>
      <c r="AD54" s="163"/>
      <c r="AE54" s="163"/>
      <c r="AF54" s="163"/>
      <c r="AG54" s="163" t="s">
        <v>222</v>
      </c>
      <c r="AH54" s="163">
        <v>0</v>
      </c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</row>
    <row r="55" spans="1:60" outlineLevel="3" x14ac:dyDescent="0.2">
      <c r="A55" s="164"/>
      <c r="B55" s="165"/>
      <c r="C55" s="182" t="s">
        <v>599</v>
      </c>
      <c r="D55" s="183"/>
      <c r="E55" s="184">
        <v>1</v>
      </c>
      <c r="F55" s="162"/>
      <c r="G55" s="162"/>
      <c r="H55" s="162"/>
      <c r="I55" s="162"/>
      <c r="J55" s="162"/>
      <c r="K55" s="162"/>
      <c r="L55" s="162"/>
      <c r="M55" s="162"/>
      <c r="N55" s="166"/>
      <c r="O55" s="166"/>
      <c r="P55" s="166"/>
      <c r="Q55" s="166"/>
      <c r="R55" s="162"/>
      <c r="S55" s="162"/>
      <c r="T55" s="162"/>
      <c r="U55" s="162"/>
      <c r="V55" s="162"/>
      <c r="W55" s="162"/>
      <c r="X55" s="162"/>
      <c r="Y55" s="162"/>
      <c r="Z55" s="163"/>
      <c r="AA55" s="163"/>
      <c r="AB55" s="163"/>
      <c r="AC55" s="163"/>
      <c r="AD55" s="163"/>
      <c r="AE55" s="163"/>
      <c r="AF55" s="163"/>
      <c r="AG55" s="163" t="s">
        <v>222</v>
      </c>
      <c r="AH55" s="163">
        <v>0</v>
      </c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</row>
    <row r="56" spans="1:60" outlineLevel="1" x14ac:dyDescent="0.2">
      <c r="A56" s="155">
        <v>11</v>
      </c>
      <c r="B56" s="156" t="s">
        <v>606</v>
      </c>
      <c r="C56" s="157" t="s">
        <v>607</v>
      </c>
      <c r="D56" s="158" t="s">
        <v>215</v>
      </c>
      <c r="E56" s="159">
        <v>50.847499999999997</v>
      </c>
      <c r="F56" s="11"/>
      <c r="G56" s="160">
        <f>ROUND(E56*F56,2)</f>
        <v>0</v>
      </c>
      <c r="H56" s="11">
        <v>0</v>
      </c>
      <c r="I56" s="160">
        <f>ROUND(E56*H56,2)</f>
        <v>0</v>
      </c>
      <c r="J56" s="11">
        <v>249.5</v>
      </c>
      <c r="K56" s="160">
        <f>ROUND(E56*J56,2)</f>
        <v>12686.45</v>
      </c>
      <c r="L56" s="160">
        <v>21</v>
      </c>
      <c r="M56" s="160">
        <f>G56*(1+L56/100)</f>
        <v>0</v>
      </c>
      <c r="N56" s="159">
        <v>0</v>
      </c>
      <c r="O56" s="159">
        <f>ROUND(E56*N56,2)</f>
        <v>0</v>
      </c>
      <c r="P56" s="159">
        <v>0</v>
      </c>
      <c r="Q56" s="159">
        <f>ROUND(E56*P56,2)</f>
        <v>0</v>
      </c>
      <c r="R56" s="160" t="s">
        <v>216</v>
      </c>
      <c r="S56" s="160" t="s">
        <v>217</v>
      </c>
      <c r="T56" s="161" t="s">
        <v>217</v>
      </c>
      <c r="U56" s="162">
        <v>0.51900000000000002</v>
      </c>
      <c r="V56" s="162">
        <f>ROUND(E56*U56,2)</f>
        <v>26.39</v>
      </c>
      <c r="W56" s="162"/>
      <c r="X56" s="162" t="s">
        <v>218</v>
      </c>
      <c r="Y56" s="162" t="s">
        <v>175</v>
      </c>
      <c r="Z56" s="163"/>
      <c r="AA56" s="163"/>
      <c r="AB56" s="163"/>
      <c r="AC56" s="163"/>
      <c r="AD56" s="163"/>
      <c r="AE56" s="163"/>
      <c r="AF56" s="163"/>
      <c r="AG56" s="163" t="s">
        <v>219</v>
      </c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</row>
    <row r="57" spans="1:60" outlineLevel="2" x14ac:dyDescent="0.2">
      <c r="A57" s="164"/>
      <c r="B57" s="165"/>
      <c r="C57" s="269" t="s">
        <v>608</v>
      </c>
      <c r="D57" s="270"/>
      <c r="E57" s="270"/>
      <c r="F57" s="270"/>
      <c r="G57" s="270"/>
      <c r="H57" s="162"/>
      <c r="I57" s="162"/>
      <c r="J57" s="162"/>
      <c r="K57" s="162"/>
      <c r="L57" s="162"/>
      <c r="M57" s="162"/>
      <c r="N57" s="166"/>
      <c r="O57" s="166"/>
      <c r="P57" s="166"/>
      <c r="Q57" s="166"/>
      <c r="R57" s="162"/>
      <c r="S57" s="162"/>
      <c r="T57" s="162"/>
      <c r="U57" s="162"/>
      <c r="V57" s="162"/>
      <c r="W57" s="162"/>
      <c r="X57" s="162"/>
      <c r="Y57" s="162"/>
      <c r="Z57" s="163"/>
      <c r="AA57" s="163"/>
      <c r="AB57" s="163"/>
      <c r="AC57" s="163"/>
      <c r="AD57" s="163"/>
      <c r="AE57" s="163"/>
      <c r="AF57" s="163"/>
      <c r="AG57" s="163" t="s">
        <v>221</v>
      </c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73" t="str">
        <f>C57</f>
        <v>bez naložení do dopravní nádoby, ale s vyprázdněním dopravní nádoby na hromadu nebo na dopravní prostředek,</v>
      </c>
      <c r="BB57" s="163"/>
      <c r="BC57" s="163"/>
      <c r="BD57" s="163"/>
      <c r="BE57" s="163"/>
      <c r="BF57" s="163"/>
      <c r="BG57" s="163"/>
      <c r="BH57" s="163"/>
    </row>
    <row r="58" spans="1:60" outlineLevel="2" x14ac:dyDescent="0.2">
      <c r="A58" s="164"/>
      <c r="B58" s="165"/>
      <c r="C58" s="182" t="s">
        <v>609</v>
      </c>
      <c r="D58" s="183"/>
      <c r="E58" s="184">
        <v>50.847499999999997</v>
      </c>
      <c r="F58" s="162"/>
      <c r="G58" s="162"/>
      <c r="H58" s="162"/>
      <c r="I58" s="162"/>
      <c r="J58" s="162"/>
      <c r="K58" s="162"/>
      <c r="L58" s="162"/>
      <c r="M58" s="162"/>
      <c r="N58" s="166"/>
      <c r="O58" s="166"/>
      <c r="P58" s="166"/>
      <c r="Q58" s="166"/>
      <c r="R58" s="162"/>
      <c r="S58" s="162"/>
      <c r="T58" s="162"/>
      <c r="U58" s="162"/>
      <c r="V58" s="162"/>
      <c r="W58" s="162"/>
      <c r="X58" s="162"/>
      <c r="Y58" s="162"/>
      <c r="Z58" s="163"/>
      <c r="AA58" s="163"/>
      <c r="AB58" s="163"/>
      <c r="AC58" s="163"/>
      <c r="AD58" s="163"/>
      <c r="AE58" s="163"/>
      <c r="AF58" s="163"/>
      <c r="AG58" s="163" t="s">
        <v>222</v>
      </c>
      <c r="AH58" s="163">
        <v>0</v>
      </c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</row>
    <row r="59" spans="1:60" outlineLevel="1" x14ac:dyDescent="0.2">
      <c r="A59" s="155">
        <v>12</v>
      </c>
      <c r="B59" s="156" t="s">
        <v>223</v>
      </c>
      <c r="C59" s="157" t="s">
        <v>224</v>
      </c>
      <c r="D59" s="158" t="s">
        <v>215</v>
      </c>
      <c r="E59" s="159">
        <v>13.29785</v>
      </c>
      <c r="F59" s="11"/>
      <c r="G59" s="160">
        <f>ROUND(E59*F59,2)</f>
        <v>0</v>
      </c>
      <c r="H59" s="11">
        <v>0</v>
      </c>
      <c r="I59" s="160">
        <f>ROUND(E59*H59,2)</f>
        <v>0</v>
      </c>
      <c r="J59" s="11">
        <v>54</v>
      </c>
      <c r="K59" s="160">
        <f>ROUND(E59*J59,2)</f>
        <v>718.08</v>
      </c>
      <c r="L59" s="160">
        <v>21</v>
      </c>
      <c r="M59" s="160">
        <f>G59*(1+L59/100)</f>
        <v>0</v>
      </c>
      <c r="N59" s="159">
        <v>0</v>
      </c>
      <c r="O59" s="159">
        <f>ROUND(E59*N59,2)</f>
        <v>0</v>
      </c>
      <c r="P59" s="159">
        <v>0</v>
      </c>
      <c r="Q59" s="159">
        <f>ROUND(E59*P59,2)</f>
        <v>0</v>
      </c>
      <c r="R59" s="160" t="s">
        <v>216</v>
      </c>
      <c r="S59" s="160" t="s">
        <v>217</v>
      </c>
      <c r="T59" s="161" t="s">
        <v>217</v>
      </c>
      <c r="U59" s="162">
        <v>7.3999999999999996E-2</v>
      </c>
      <c r="V59" s="162">
        <f>ROUND(E59*U59,2)</f>
        <v>0.98</v>
      </c>
      <c r="W59" s="162"/>
      <c r="X59" s="162" t="s">
        <v>218</v>
      </c>
      <c r="Y59" s="162" t="s">
        <v>175</v>
      </c>
      <c r="Z59" s="163"/>
      <c r="AA59" s="163"/>
      <c r="AB59" s="163"/>
      <c r="AC59" s="163"/>
      <c r="AD59" s="163"/>
      <c r="AE59" s="163"/>
      <c r="AF59" s="163"/>
      <c r="AG59" s="163" t="s">
        <v>219</v>
      </c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</row>
    <row r="60" spans="1:60" outlineLevel="2" x14ac:dyDescent="0.2">
      <c r="A60" s="164"/>
      <c r="B60" s="165"/>
      <c r="C60" s="269" t="s">
        <v>225</v>
      </c>
      <c r="D60" s="270"/>
      <c r="E60" s="270"/>
      <c r="F60" s="270"/>
      <c r="G60" s="270"/>
      <c r="H60" s="162"/>
      <c r="I60" s="162"/>
      <c r="J60" s="162"/>
      <c r="K60" s="162"/>
      <c r="L60" s="162"/>
      <c r="M60" s="162"/>
      <c r="N60" s="166"/>
      <c r="O60" s="166"/>
      <c r="P60" s="166"/>
      <c r="Q60" s="166"/>
      <c r="R60" s="162"/>
      <c r="S60" s="162"/>
      <c r="T60" s="162"/>
      <c r="U60" s="162"/>
      <c r="V60" s="162"/>
      <c r="W60" s="162"/>
      <c r="X60" s="162"/>
      <c r="Y60" s="162"/>
      <c r="Z60" s="163"/>
      <c r="AA60" s="163"/>
      <c r="AB60" s="163"/>
      <c r="AC60" s="163"/>
      <c r="AD60" s="163"/>
      <c r="AE60" s="163"/>
      <c r="AF60" s="163"/>
      <c r="AG60" s="163" t="s">
        <v>221</v>
      </c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</row>
    <row r="61" spans="1:60" outlineLevel="2" x14ac:dyDescent="0.2">
      <c r="A61" s="164"/>
      <c r="B61" s="165"/>
      <c r="C61" s="182" t="s">
        <v>577</v>
      </c>
      <c r="D61" s="183"/>
      <c r="E61" s="184"/>
      <c r="F61" s="162"/>
      <c r="G61" s="162"/>
      <c r="H61" s="162"/>
      <c r="I61" s="162"/>
      <c r="J61" s="162"/>
      <c r="K61" s="162"/>
      <c r="L61" s="162"/>
      <c r="M61" s="162"/>
      <c r="N61" s="166"/>
      <c r="O61" s="166"/>
      <c r="P61" s="166"/>
      <c r="Q61" s="166"/>
      <c r="R61" s="162"/>
      <c r="S61" s="162"/>
      <c r="T61" s="162"/>
      <c r="U61" s="162"/>
      <c r="V61" s="162"/>
      <c r="W61" s="162"/>
      <c r="X61" s="162"/>
      <c r="Y61" s="162"/>
      <c r="Z61" s="163"/>
      <c r="AA61" s="163"/>
      <c r="AB61" s="163"/>
      <c r="AC61" s="163"/>
      <c r="AD61" s="163"/>
      <c r="AE61" s="163"/>
      <c r="AF61" s="163"/>
      <c r="AG61" s="163" t="s">
        <v>222</v>
      </c>
      <c r="AH61" s="163">
        <v>0</v>
      </c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</row>
    <row r="62" spans="1:60" outlineLevel="3" x14ac:dyDescent="0.2">
      <c r="A62" s="164"/>
      <c r="B62" s="165"/>
      <c r="C62" s="182" t="s">
        <v>610</v>
      </c>
      <c r="D62" s="183"/>
      <c r="E62" s="184"/>
      <c r="F62" s="162"/>
      <c r="G62" s="162"/>
      <c r="H62" s="162"/>
      <c r="I62" s="162"/>
      <c r="J62" s="162"/>
      <c r="K62" s="162"/>
      <c r="L62" s="162"/>
      <c r="M62" s="162"/>
      <c r="N62" s="166"/>
      <c r="O62" s="166"/>
      <c r="P62" s="166"/>
      <c r="Q62" s="166"/>
      <c r="R62" s="162"/>
      <c r="S62" s="162"/>
      <c r="T62" s="162"/>
      <c r="U62" s="162"/>
      <c r="V62" s="162"/>
      <c r="W62" s="162"/>
      <c r="X62" s="162"/>
      <c r="Y62" s="162"/>
      <c r="Z62" s="163"/>
      <c r="AA62" s="163"/>
      <c r="AB62" s="163"/>
      <c r="AC62" s="163"/>
      <c r="AD62" s="163"/>
      <c r="AE62" s="163"/>
      <c r="AF62" s="163"/>
      <c r="AG62" s="163" t="s">
        <v>222</v>
      </c>
      <c r="AH62" s="163">
        <v>0</v>
      </c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</row>
    <row r="63" spans="1:60" outlineLevel="3" x14ac:dyDescent="0.2">
      <c r="A63" s="164"/>
      <c r="B63" s="165"/>
      <c r="C63" s="182" t="s">
        <v>578</v>
      </c>
      <c r="D63" s="183"/>
      <c r="E63" s="184">
        <v>3.468</v>
      </c>
      <c r="F63" s="162"/>
      <c r="G63" s="162"/>
      <c r="H63" s="162"/>
      <c r="I63" s="162"/>
      <c r="J63" s="162"/>
      <c r="K63" s="162"/>
      <c r="L63" s="162"/>
      <c r="M63" s="162"/>
      <c r="N63" s="166"/>
      <c r="O63" s="166"/>
      <c r="P63" s="166"/>
      <c r="Q63" s="166"/>
      <c r="R63" s="162"/>
      <c r="S63" s="162"/>
      <c r="T63" s="162"/>
      <c r="U63" s="162"/>
      <c r="V63" s="162"/>
      <c r="W63" s="162"/>
      <c r="X63" s="162"/>
      <c r="Y63" s="162"/>
      <c r="Z63" s="163"/>
      <c r="AA63" s="163"/>
      <c r="AB63" s="163"/>
      <c r="AC63" s="163"/>
      <c r="AD63" s="163"/>
      <c r="AE63" s="163"/>
      <c r="AF63" s="163"/>
      <c r="AG63" s="163" t="s">
        <v>222</v>
      </c>
      <c r="AH63" s="163">
        <v>0</v>
      </c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</row>
    <row r="64" spans="1:60" ht="33.75" outlineLevel="3" x14ac:dyDescent="0.2">
      <c r="A64" s="164"/>
      <c r="B64" s="165"/>
      <c r="C64" s="182" t="s">
        <v>579</v>
      </c>
      <c r="D64" s="183"/>
      <c r="E64" s="184">
        <v>6.8737500000000002</v>
      </c>
      <c r="F64" s="162"/>
      <c r="G64" s="162"/>
      <c r="H64" s="162"/>
      <c r="I64" s="162"/>
      <c r="J64" s="162"/>
      <c r="K64" s="162"/>
      <c r="L64" s="162"/>
      <c r="M64" s="162"/>
      <c r="N64" s="166"/>
      <c r="O64" s="166"/>
      <c r="P64" s="166"/>
      <c r="Q64" s="166"/>
      <c r="R64" s="162"/>
      <c r="S64" s="162"/>
      <c r="T64" s="162"/>
      <c r="U64" s="162"/>
      <c r="V64" s="162"/>
      <c r="W64" s="162"/>
      <c r="X64" s="162"/>
      <c r="Y64" s="162"/>
      <c r="Z64" s="163"/>
      <c r="AA64" s="163"/>
      <c r="AB64" s="163"/>
      <c r="AC64" s="163"/>
      <c r="AD64" s="163"/>
      <c r="AE64" s="163"/>
      <c r="AF64" s="163"/>
      <c r="AG64" s="163" t="s">
        <v>222</v>
      </c>
      <c r="AH64" s="163">
        <v>0</v>
      </c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</row>
    <row r="65" spans="1:60" outlineLevel="3" x14ac:dyDescent="0.2">
      <c r="A65" s="164"/>
      <c r="B65" s="165"/>
      <c r="C65" s="182" t="s">
        <v>611</v>
      </c>
      <c r="D65" s="183"/>
      <c r="E65" s="184"/>
      <c r="F65" s="162"/>
      <c r="G65" s="162"/>
      <c r="H65" s="162"/>
      <c r="I65" s="162"/>
      <c r="J65" s="162"/>
      <c r="K65" s="162"/>
      <c r="L65" s="162"/>
      <c r="M65" s="162"/>
      <c r="N65" s="166"/>
      <c r="O65" s="166"/>
      <c r="P65" s="166"/>
      <c r="Q65" s="166"/>
      <c r="R65" s="162"/>
      <c r="S65" s="162"/>
      <c r="T65" s="162"/>
      <c r="U65" s="162"/>
      <c r="V65" s="162"/>
      <c r="W65" s="162"/>
      <c r="X65" s="162"/>
      <c r="Y65" s="162"/>
      <c r="Z65" s="163"/>
      <c r="AA65" s="163"/>
      <c r="AB65" s="163"/>
      <c r="AC65" s="163"/>
      <c r="AD65" s="163"/>
      <c r="AE65" s="163"/>
      <c r="AF65" s="163"/>
      <c r="AG65" s="163" t="s">
        <v>222</v>
      </c>
      <c r="AH65" s="163">
        <v>0</v>
      </c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</row>
    <row r="66" spans="1:60" outlineLevel="3" x14ac:dyDescent="0.2">
      <c r="A66" s="164"/>
      <c r="B66" s="165"/>
      <c r="C66" s="182" t="s">
        <v>612</v>
      </c>
      <c r="D66" s="183"/>
      <c r="E66" s="184">
        <v>2.9561000000000002</v>
      </c>
      <c r="F66" s="162"/>
      <c r="G66" s="162"/>
      <c r="H66" s="162"/>
      <c r="I66" s="162"/>
      <c r="J66" s="162"/>
      <c r="K66" s="162"/>
      <c r="L66" s="162"/>
      <c r="M66" s="162"/>
      <c r="N66" s="166"/>
      <c r="O66" s="166"/>
      <c r="P66" s="166"/>
      <c r="Q66" s="166"/>
      <c r="R66" s="162"/>
      <c r="S66" s="162"/>
      <c r="T66" s="162"/>
      <c r="U66" s="162"/>
      <c r="V66" s="162"/>
      <c r="W66" s="162"/>
      <c r="X66" s="162"/>
      <c r="Y66" s="162"/>
      <c r="Z66" s="163"/>
      <c r="AA66" s="163"/>
      <c r="AB66" s="163"/>
      <c r="AC66" s="163"/>
      <c r="AD66" s="163"/>
      <c r="AE66" s="163"/>
      <c r="AF66" s="163"/>
      <c r="AG66" s="163" t="s">
        <v>222</v>
      </c>
      <c r="AH66" s="163">
        <v>0</v>
      </c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</row>
    <row r="67" spans="1:60" outlineLevel="1" x14ac:dyDescent="0.2">
      <c r="A67" s="155">
        <v>13</v>
      </c>
      <c r="B67" s="156" t="s">
        <v>613</v>
      </c>
      <c r="C67" s="157" t="s">
        <v>614</v>
      </c>
      <c r="D67" s="158" t="s">
        <v>215</v>
      </c>
      <c r="E67" s="159">
        <v>75.264560000000003</v>
      </c>
      <c r="F67" s="11"/>
      <c r="G67" s="160">
        <f>ROUND(E67*F67,2)</f>
        <v>0</v>
      </c>
      <c r="H67" s="11">
        <v>0</v>
      </c>
      <c r="I67" s="160">
        <f>ROUND(E67*H67,2)</f>
        <v>0</v>
      </c>
      <c r="J67" s="11">
        <v>109.5</v>
      </c>
      <c r="K67" s="160">
        <f>ROUND(E67*J67,2)</f>
        <v>8241.4699999999993</v>
      </c>
      <c r="L67" s="160">
        <v>21</v>
      </c>
      <c r="M67" s="160">
        <f>G67*(1+L67/100)</f>
        <v>0</v>
      </c>
      <c r="N67" s="159">
        <v>0</v>
      </c>
      <c r="O67" s="159">
        <f>ROUND(E67*N67,2)</f>
        <v>0</v>
      </c>
      <c r="P67" s="159">
        <v>0</v>
      </c>
      <c r="Q67" s="159">
        <f>ROUND(E67*P67,2)</f>
        <v>0</v>
      </c>
      <c r="R67" s="160" t="s">
        <v>216</v>
      </c>
      <c r="S67" s="160" t="s">
        <v>217</v>
      </c>
      <c r="T67" s="161" t="s">
        <v>217</v>
      </c>
      <c r="U67" s="162">
        <v>1.0999999999999999E-2</v>
      </c>
      <c r="V67" s="162">
        <f>ROUND(E67*U67,2)</f>
        <v>0.83</v>
      </c>
      <c r="W67" s="162"/>
      <c r="X67" s="162" t="s">
        <v>218</v>
      </c>
      <c r="Y67" s="162" t="s">
        <v>175</v>
      </c>
      <c r="Z67" s="163"/>
      <c r="AA67" s="163"/>
      <c r="AB67" s="163"/>
      <c r="AC67" s="163"/>
      <c r="AD67" s="163"/>
      <c r="AE67" s="163"/>
      <c r="AF67" s="163"/>
      <c r="AG67" s="163" t="s">
        <v>219</v>
      </c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</row>
    <row r="68" spans="1:60" outlineLevel="2" x14ac:dyDescent="0.2">
      <c r="A68" s="164"/>
      <c r="B68" s="165"/>
      <c r="C68" s="269" t="s">
        <v>225</v>
      </c>
      <c r="D68" s="270"/>
      <c r="E68" s="270"/>
      <c r="F68" s="270"/>
      <c r="G68" s="270"/>
      <c r="H68" s="162"/>
      <c r="I68" s="162"/>
      <c r="J68" s="162"/>
      <c r="K68" s="162"/>
      <c r="L68" s="162"/>
      <c r="M68" s="162"/>
      <c r="N68" s="166"/>
      <c r="O68" s="166"/>
      <c r="P68" s="166"/>
      <c r="Q68" s="166"/>
      <c r="R68" s="162"/>
      <c r="S68" s="162"/>
      <c r="T68" s="162"/>
      <c r="U68" s="162"/>
      <c r="V68" s="162"/>
      <c r="W68" s="162"/>
      <c r="X68" s="162"/>
      <c r="Y68" s="162"/>
      <c r="Z68" s="163"/>
      <c r="AA68" s="163"/>
      <c r="AB68" s="163"/>
      <c r="AC68" s="163"/>
      <c r="AD68" s="163"/>
      <c r="AE68" s="163"/>
      <c r="AF68" s="163"/>
      <c r="AG68" s="163" t="s">
        <v>221</v>
      </c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</row>
    <row r="69" spans="1:60" outlineLevel="2" x14ac:dyDescent="0.2">
      <c r="A69" s="164"/>
      <c r="B69" s="165"/>
      <c r="C69" s="185" t="s">
        <v>272</v>
      </c>
      <c r="D69" s="186"/>
      <c r="E69" s="187"/>
      <c r="F69" s="162"/>
      <c r="G69" s="162"/>
      <c r="H69" s="162"/>
      <c r="I69" s="162"/>
      <c r="J69" s="162"/>
      <c r="K69" s="162"/>
      <c r="L69" s="162"/>
      <c r="M69" s="162"/>
      <c r="N69" s="166"/>
      <c r="O69" s="166"/>
      <c r="P69" s="166"/>
      <c r="Q69" s="166"/>
      <c r="R69" s="162"/>
      <c r="S69" s="162"/>
      <c r="T69" s="162"/>
      <c r="U69" s="162"/>
      <c r="V69" s="162"/>
      <c r="W69" s="162"/>
      <c r="X69" s="162"/>
      <c r="Y69" s="162"/>
      <c r="Z69" s="163"/>
      <c r="AA69" s="163"/>
      <c r="AB69" s="163"/>
      <c r="AC69" s="163"/>
      <c r="AD69" s="163"/>
      <c r="AE69" s="163"/>
      <c r="AF69" s="163"/>
      <c r="AG69" s="163" t="s">
        <v>222</v>
      </c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</row>
    <row r="70" spans="1:60" outlineLevel="3" x14ac:dyDescent="0.2">
      <c r="A70" s="164"/>
      <c r="B70" s="165"/>
      <c r="C70" s="188" t="s">
        <v>615</v>
      </c>
      <c r="D70" s="186"/>
      <c r="E70" s="187">
        <v>30.15</v>
      </c>
      <c r="F70" s="162"/>
      <c r="G70" s="162"/>
      <c r="H70" s="162"/>
      <c r="I70" s="162"/>
      <c r="J70" s="162"/>
      <c r="K70" s="162"/>
      <c r="L70" s="162"/>
      <c r="M70" s="162"/>
      <c r="N70" s="166"/>
      <c r="O70" s="166"/>
      <c r="P70" s="166"/>
      <c r="Q70" s="166"/>
      <c r="R70" s="162"/>
      <c r="S70" s="162"/>
      <c r="T70" s="162"/>
      <c r="U70" s="162"/>
      <c r="V70" s="162"/>
      <c r="W70" s="162"/>
      <c r="X70" s="162"/>
      <c r="Y70" s="162"/>
      <c r="Z70" s="163"/>
      <c r="AA70" s="163"/>
      <c r="AB70" s="163"/>
      <c r="AC70" s="163"/>
      <c r="AD70" s="163"/>
      <c r="AE70" s="163"/>
      <c r="AF70" s="163"/>
      <c r="AG70" s="163" t="s">
        <v>222</v>
      </c>
      <c r="AH70" s="163">
        <v>2</v>
      </c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</row>
    <row r="71" spans="1:60" outlineLevel="3" x14ac:dyDescent="0.2">
      <c r="A71" s="164"/>
      <c r="B71" s="165"/>
      <c r="C71" s="188" t="s">
        <v>616</v>
      </c>
      <c r="D71" s="186"/>
      <c r="E71" s="187">
        <v>7.4822800000000003</v>
      </c>
      <c r="F71" s="162"/>
      <c r="G71" s="162"/>
      <c r="H71" s="162"/>
      <c r="I71" s="162"/>
      <c r="J71" s="162"/>
      <c r="K71" s="162"/>
      <c r="L71" s="162"/>
      <c r="M71" s="162"/>
      <c r="N71" s="166"/>
      <c r="O71" s="166"/>
      <c r="P71" s="166"/>
      <c r="Q71" s="166"/>
      <c r="R71" s="162"/>
      <c r="S71" s="162"/>
      <c r="T71" s="162"/>
      <c r="U71" s="162"/>
      <c r="V71" s="162"/>
      <c r="W71" s="162"/>
      <c r="X71" s="162"/>
      <c r="Y71" s="162"/>
      <c r="Z71" s="163"/>
      <c r="AA71" s="163"/>
      <c r="AB71" s="163"/>
      <c r="AC71" s="163"/>
      <c r="AD71" s="163"/>
      <c r="AE71" s="163"/>
      <c r="AF71" s="163"/>
      <c r="AG71" s="163" t="s">
        <v>222</v>
      </c>
      <c r="AH71" s="163">
        <v>2</v>
      </c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</row>
    <row r="72" spans="1:60" outlineLevel="3" x14ac:dyDescent="0.2">
      <c r="A72" s="164"/>
      <c r="B72" s="165"/>
      <c r="C72" s="189" t="s">
        <v>273</v>
      </c>
      <c r="D72" s="190"/>
      <c r="E72" s="191">
        <v>37.632280000000002</v>
      </c>
      <c r="F72" s="162"/>
      <c r="G72" s="162"/>
      <c r="H72" s="162"/>
      <c r="I72" s="162"/>
      <c r="J72" s="162"/>
      <c r="K72" s="162"/>
      <c r="L72" s="162"/>
      <c r="M72" s="162"/>
      <c r="N72" s="166"/>
      <c r="O72" s="166"/>
      <c r="P72" s="166"/>
      <c r="Q72" s="166"/>
      <c r="R72" s="162"/>
      <c r="S72" s="162"/>
      <c r="T72" s="162"/>
      <c r="U72" s="162"/>
      <c r="V72" s="162"/>
      <c r="W72" s="162"/>
      <c r="X72" s="162"/>
      <c r="Y72" s="162"/>
      <c r="Z72" s="163"/>
      <c r="AA72" s="163"/>
      <c r="AB72" s="163"/>
      <c r="AC72" s="163"/>
      <c r="AD72" s="163"/>
      <c r="AE72" s="163"/>
      <c r="AF72" s="163"/>
      <c r="AG72" s="163" t="s">
        <v>222</v>
      </c>
      <c r="AH72" s="163">
        <v>3</v>
      </c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</row>
    <row r="73" spans="1:60" outlineLevel="3" x14ac:dyDescent="0.2">
      <c r="A73" s="164"/>
      <c r="B73" s="165"/>
      <c r="C73" s="185" t="s">
        <v>274</v>
      </c>
      <c r="D73" s="186"/>
      <c r="E73" s="187"/>
      <c r="F73" s="162"/>
      <c r="G73" s="162"/>
      <c r="H73" s="162"/>
      <c r="I73" s="162"/>
      <c r="J73" s="162"/>
      <c r="K73" s="162"/>
      <c r="L73" s="162"/>
      <c r="M73" s="162"/>
      <c r="N73" s="166"/>
      <c r="O73" s="166"/>
      <c r="P73" s="166"/>
      <c r="Q73" s="166"/>
      <c r="R73" s="162"/>
      <c r="S73" s="162"/>
      <c r="T73" s="162"/>
      <c r="U73" s="162"/>
      <c r="V73" s="162"/>
      <c r="W73" s="162"/>
      <c r="X73" s="162"/>
      <c r="Y73" s="162"/>
      <c r="Z73" s="163"/>
      <c r="AA73" s="163"/>
      <c r="AB73" s="163"/>
      <c r="AC73" s="163"/>
      <c r="AD73" s="163"/>
      <c r="AE73" s="163"/>
      <c r="AF73" s="163"/>
      <c r="AG73" s="163" t="s">
        <v>222</v>
      </c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</row>
    <row r="74" spans="1:60" outlineLevel="3" x14ac:dyDescent="0.2">
      <c r="A74" s="164"/>
      <c r="B74" s="165"/>
      <c r="C74" s="182" t="s">
        <v>617</v>
      </c>
      <c r="D74" s="183"/>
      <c r="E74" s="184">
        <v>75.264560000000003</v>
      </c>
      <c r="F74" s="162"/>
      <c r="G74" s="162"/>
      <c r="H74" s="162"/>
      <c r="I74" s="162"/>
      <c r="J74" s="162"/>
      <c r="K74" s="162"/>
      <c r="L74" s="162"/>
      <c r="M74" s="162"/>
      <c r="N74" s="166"/>
      <c r="O74" s="166"/>
      <c r="P74" s="166"/>
      <c r="Q74" s="166"/>
      <c r="R74" s="162"/>
      <c r="S74" s="162"/>
      <c r="T74" s="162"/>
      <c r="U74" s="162"/>
      <c r="V74" s="162"/>
      <c r="W74" s="162"/>
      <c r="X74" s="162"/>
      <c r="Y74" s="162"/>
      <c r="Z74" s="163"/>
      <c r="AA74" s="163"/>
      <c r="AB74" s="163"/>
      <c r="AC74" s="163"/>
      <c r="AD74" s="163"/>
      <c r="AE74" s="163"/>
      <c r="AF74" s="163"/>
      <c r="AG74" s="163" t="s">
        <v>222</v>
      </c>
      <c r="AH74" s="163">
        <v>0</v>
      </c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</row>
    <row r="75" spans="1:60" outlineLevel="1" x14ac:dyDescent="0.2">
      <c r="A75" s="155">
        <v>14</v>
      </c>
      <c r="B75" s="156" t="s">
        <v>1682</v>
      </c>
      <c r="C75" s="157" t="s">
        <v>1681</v>
      </c>
      <c r="D75" s="158" t="s">
        <v>215</v>
      </c>
      <c r="E75" s="159">
        <v>13.21522</v>
      </c>
      <c r="F75" s="11"/>
      <c r="G75" s="160">
        <f>ROUND(E75*F75,2)</f>
        <v>0</v>
      </c>
      <c r="H75" s="11">
        <v>0</v>
      </c>
      <c r="I75" s="160">
        <f>ROUND(E75*H75,2)</f>
        <v>0</v>
      </c>
      <c r="J75" s="11">
        <v>296.5</v>
      </c>
      <c r="K75" s="160">
        <f>ROUND(E75*J75,2)</f>
        <v>3918.31</v>
      </c>
      <c r="L75" s="160">
        <v>21</v>
      </c>
      <c r="M75" s="160">
        <f>G75*(1+L75/100)</f>
        <v>0</v>
      </c>
      <c r="N75" s="159">
        <v>0</v>
      </c>
      <c r="O75" s="159">
        <f>ROUND(E75*N75,2)</f>
        <v>0</v>
      </c>
      <c r="P75" s="159">
        <v>0</v>
      </c>
      <c r="Q75" s="159">
        <f>ROUND(E75*P75,2)</f>
        <v>0</v>
      </c>
      <c r="R75" s="160" t="s">
        <v>216</v>
      </c>
      <c r="S75" s="160" t="s">
        <v>217</v>
      </c>
      <c r="T75" s="161" t="s">
        <v>217</v>
      </c>
      <c r="U75" s="162">
        <v>1.0999999999999999E-2</v>
      </c>
      <c r="V75" s="162">
        <f>ROUND(E75*U75,2)</f>
        <v>0.15</v>
      </c>
      <c r="W75" s="162"/>
      <c r="X75" s="162" t="s">
        <v>218</v>
      </c>
      <c r="Y75" s="162" t="s">
        <v>175</v>
      </c>
      <c r="Z75" s="163"/>
      <c r="AA75" s="163"/>
      <c r="AB75" s="163"/>
      <c r="AC75" s="163"/>
      <c r="AD75" s="163"/>
      <c r="AE75" s="163"/>
      <c r="AF75" s="163"/>
      <c r="AG75" s="163" t="s">
        <v>219</v>
      </c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</row>
    <row r="76" spans="1:60" outlineLevel="2" x14ac:dyDescent="0.2">
      <c r="A76" s="164"/>
      <c r="B76" s="165"/>
      <c r="C76" s="269" t="s">
        <v>225</v>
      </c>
      <c r="D76" s="270"/>
      <c r="E76" s="270"/>
      <c r="F76" s="270"/>
      <c r="G76" s="270"/>
      <c r="H76" s="162"/>
      <c r="I76" s="162"/>
      <c r="J76" s="162"/>
      <c r="K76" s="162"/>
      <c r="L76" s="162"/>
      <c r="M76" s="162"/>
      <c r="N76" s="166"/>
      <c r="O76" s="166"/>
      <c r="P76" s="166"/>
      <c r="Q76" s="166"/>
      <c r="R76" s="162"/>
      <c r="S76" s="162"/>
      <c r="T76" s="162"/>
      <c r="U76" s="162"/>
      <c r="V76" s="162"/>
      <c r="W76" s="162"/>
      <c r="X76" s="162"/>
      <c r="Y76" s="162"/>
      <c r="Z76" s="163"/>
      <c r="AA76" s="163"/>
      <c r="AB76" s="163"/>
      <c r="AC76" s="163"/>
      <c r="AD76" s="163"/>
      <c r="AE76" s="163"/>
      <c r="AF76" s="163"/>
      <c r="AG76" s="163" t="s">
        <v>221</v>
      </c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</row>
    <row r="77" spans="1:60" outlineLevel="2" x14ac:dyDescent="0.2">
      <c r="A77" s="164"/>
      <c r="B77" s="165"/>
      <c r="C77" s="182" t="s">
        <v>618</v>
      </c>
      <c r="D77" s="183"/>
      <c r="E77" s="184">
        <v>50.847499999999997</v>
      </c>
      <c r="F77" s="162"/>
      <c r="G77" s="162"/>
      <c r="H77" s="162"/>
      <c r="I77" s="162"/>
      <c r="J77" s="162"/>
      <c r="K77" s="162"/>
      <c r="L77" s="162"/>
      <c r="M77" s="162"/>
      <c r="N77" s="166"/>
      <c r="O77" s="166"/>
      <c r="P77" s="166"/>
      <c r="Q77" s="166"/>
      <c r="R77" s="162"/>
      <c r="S77" s="162"/>
      <c r="T77" s="162"/>
      <c r="U77" s="162"/>
      <c r="V77" s="162"/>
      <c r="W77" s="162"/>
      <c r="X77" s="162"/>
      <c r="Y77" s="162"/>
      <c r="Z77" s="163"/>
      <c r="AA77" s="163"/>
      <c r="AB77" s="163"/>
      <c r="AC77" s="163"/>
      <c r="AD77" s="163"/>
      <c r="AE77" s="163"/>
      <c r="AF77" s="163"/>
      <c r="AG77" s="163" t="s">
        <v>222</v>
      </c>
      <c r="AH77" s="163">
        <v>0</v>
      </c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</row>
    <row r="78" spans="1:60" outlineLevel="3" x14ac:dyDescent="0.2">
      <c r="A78" s="164"/>
      <c r="B78" s="165"/>
      <c r="C78" s="182" t="s">
        <v>619</v>
      </c>
      <c r="D78" s="183"/>
      <c r="E78" s="184"/>
      <c r="F78" s="162"/>
      <c r="G78" s="162"/>
      <c r="H78" s="162"/>
      <c r="I78" s="162"/>
      <c r="J78" s="162"/>
      <c r="K78" s="162"/>
      <c r="L78" s="162"/>
      <c r="M78" s="162"/>
      <c r="N78" s="166"/>
      <c r="O78" s="166"/>
      <c r="P78" s="166"/>
      <c r="Q78" s="166"/>
      <c r="R78" s="162"/>
      <c r="S78" s="162"/>
      <c r="T78" s="162"/>
      <c r="U78" s="162"/>
      <c r="V78" s="162"/>
      <c r="W78" s="162"/>
      <c r="X78" s="162"/>
      <c r="Y78" s="162"/>
      <c r="Z78" s="163"/>
      <c r="AA78" s="163"/>
      <c r="AB78" s="163"/>
      <c r="AC78" s="163"/>
      <c r="AD78" s="163"/>
      <c r="AE78" s="163"/>
      <c r="AF78" s="163"/>
      <c r="AG78" s="163" t="s">
        <v>222</v>
      </c>
      <c r="AH78" s="163">
        <v>0</v>
      </c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</row>
    <row r="79" spans="1:60" outlineLevel="3" x14ac:dyDescent="0.2">
      <c r="A79" s="164"/>
      <c r="B79" s="165"/>
      <c r="C79" s="182" t="s">
        <v>620</v>
      </c>
      <c r="D79" s="183"/>
      <c r="E79" s="184">
        <v>-30.15</v>
      </c>
      <c r="F79" s="162"/>
      <c r="G79" s="162"/>
      <c r="H79" s="162"/>
      <c r="I79" s="162"/>
      <c r="J79" s="162"/>
      <c r="K79" s="162"/>
      <c r="L79" s="162"/>
      <c r="M79" s="162"/>
      <c r="N79" s="166"/>
      <c r="O79" s="166"/>
      <c r="P79" s="166"/>
      <c r="Q79" s="166"/>
      <c r="R79" s="162"/>
      <c r="S79" s="162"/>
      <c r="T79" s="162"/>
      <c r="U79" s="162"/>
      <c r="V79" s="162"/>
      <c r="W79" s="162"/>
      <c r="X79" s="162"/>
      <c r="Y79" s="162"/>
      <c r="Z79" s="163"/>
      <c r="AA79" s="163"/>
      <c r="AB79" s="163"/>
      <c r="AC79" s="163"/>
      <c r="AD79" s="163"/>
      <c r="AE79" s="163"/>
      <c r="AF79" s="163"/>
      <c r="AG79" s="163" t="s">
        <v>222</v>
      </c>
      <c r="AH79" s="163">
        <v>0</v>
      </c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</row>
    <row r="80" spans="1:60" outlineLevel="3" x14ac:dyDescent="0.2">
      <c r="A80" s="164"/>
      <c r="B80" s="165"/>
      <c r="C80" s="182" t="s">
        <v>621</v>
      </c>
      <c r="D80" s="183"/>
      <c r="E80" s="184">
        <v>-7.4822800000000003</v>
      </c>
      <c r="F80" s="162"/>
      <c r="G80" s="162"/>
      <c r="H80" s="162"/>
      <c r="I80" s="162"/>
      <c r="J80" s="162"/>
      <c r="K80" s="162"/>
      <c r="L80" s="162"/>
      <c r="M80" s="162"/>
      <c r="N80" s="166"/>
      <c r="O80" s="166"/>
      <c r="P80" s="166"/>
      <c r="Q80" s="166"/>
      <c r="R80" s="162"/>
      <c r="S80" s="162"/>
      <c r="T80" s="162"/>
      <c r="U80" s="162"/>
      <c r="V80" s="162"/>
      <c r="W80" s="162"/>
      <c r="X80" s="162"/>
      <c r="Y80" s="162"/>
      <c r="Z80" s="163"/>
      <c r="AA80" s="163"/>
      <c r="AB80" s="163"/>
      <c r="AC80" s="163"/>
      <c r="AD80" s="163"/>
      <c r="AE80" s="163"/>
      <c r="AF80" s="163"/>
      <c r="AG80" s="163" t="s">
        <v>222</v>
      </c>
      <c r="AH80" s="163">
        <v>0</v>
      </c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</row>
    <row r="81" spans="1:60" ht="22.5" outlineLevel="1" x14ac:dyDescent="0.2">
      <c r="A81" s="155">
        <v>16</v>
      </c>
      <c r="B81" s="156" t="s">
        <v>622</v>
      </c>
      <c r="C81" s="157" t="s">
        <v>623</v>
      </c>
      <c r="D81" s="158" t="s">
        <v>215</v>
      </c>
      <c r="E81" s="159">
        <v>40.588380000000001</v>
      </c>
      <c r="F81" s="11"/>
      <c r="G81" s="160">
        <f>ROUND(E81*F81,2)</f>
        <v>0</v>
      </c>
      <c r="H81" s="11">
        <v>0</v>
      </c>
      <c r="I81" s="160">
        <f>ROUND(E81*H81,2)</f>
        <v>0</v>
      </c>
      <c r="J81" s="11">
        <v>321.5</v>
      </c>
      <c r="K81" s="160">
        <f>ROUND(E81*J81,2)</f>
        <v>13049.16</v>
      </c>
      <c r="L81" s="160">
        <v>21</v>
      </c>
      <c r="M81" s="160">
        <f>G81*(1+L81/100)</f>
        <v>0</v>
      </c>
      <c r="N81" s="159">
        <v>0</v>
      </c>
      <c r="O81" s="159">
        <f>ROUND(E81*N81,2)</f>
        <v>0</v>
      </c>
      <c r="P81" s="159">
        <v>0</v>
      </c>
      <c r="Q81" s="159">
        <f>ROUND(E81*P81,2)</f>
        <v>0</v>
      </c>
      <c r="R81" s="160" t="s">
        <v>216</v>
      </c>
      <c r="S81" s="160" t="s">
        <v>217</v>
      </c>
      <c r="T81" s="161" t="s">
        <v>217</v>
      </c>
      <c r="U81" s="162">
        <v>0.65200000000000002</v>
      </c>
      <c r="V81" s="162">
        <f>ROUND(E81*U81,2)</f>
        <v>26.46</v>
      </c>
      <c r="W81" s="162"/>
      <c r="X81" s="162" t="s">
        <v>218</v>
      </c>
      <c r="Y81" s="162" t="s">
        <v>175</v>
      </c>
      <c r="Z81" s="163"/>
      <c r="AA81" s="163"/>
      <c r="AB81" s="163"/>
      <c r="AC81" s="163"/>
      <c r="AD81" s="163"/>
      <c r="AE81" s="163"/>
      <c r="AF81" s="163"/>
      <c r="AG81" s="163" t="s">
        <v>219</v>
      </c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</row>
    <row r="82" spans="1:60" outlineLevel="2" x14ac:dyDescent="0.2">
      <c r="A82" s="164"/>
      <c r="B82" s="165"/>
      <c r="C82" s="182" t="s">
        <v>624</v>
      </c>
      <c r="D82" s="183"/>
      <c r="E82" s="184"/>
      <c r="F82" s="162"/>
      <c r="G82" s="162"/>
      <c r="H82" s="162"/>
      <c r="I82" s="162"/>
      <c r="J82" s="162"/>
      <c r="K82" s="162"/>
      <c r="L82" s="162"/>
      <c r="M82" s="162"/>
      <c r="N82" s="166"/>
      <c r="O82" s="166"/>
      <c r="P82" s="166"/>
      <c r="Q82" s="166"/>
      <c r="R82" s="162"/>
      <c r="S82" s="162"/>
      <c r="T82" s="162"/>
      <c r="U82" s="162"/>
      <c r="V82" s="162"/>
      <c r="W82" s="162"/>
      <c r="X82" s="162"/>
      <c r="Y82" s="162"/>
      <c r="Z82" s="163"/>
      <c r="AA82" s="163"/>
      <c r="AB82" s="163"/>
      <c r="AC82" s="163"/>
      <c r="AD82" s="163"/>
      <c r="AE82" s="163"/>
      <c r="AF82" s="163"/>
      <c r="AG82" s="163" t="s">
        <v>222</v>
      </c>
      <c r="AH82" s="163">
        <v>0</v>
      </c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</row>
    <row r="83" spans="1:60" outlineLevel="3" x14ac:dyDescent="0.2">
      <c r="A83" s="164"/>
      <c r="B83" s="165"/>
      <c r="C83" s="182" t="s">
        <v>625</v>
      </c>
      <c r="D83" s="183"/>
      <c r="E83" s="184">
        <v>37.632280000000002</v>
      </c>
      <c r="F83" s="162"/>
      <c r="G83" s="162"/>
      <c r="H83" s="162"/>
      <c r="I83" s="162"/>
      <c r="J83" s="162"/>
      <c r="K83" s="162"/>
      <c r="L83" s="162"/>
      <c r="M83" s="162"/>
      <c r="N83" s="166"/>
      <c r="O83" s="166"/>
      <c r="P83" s="166"/>
      <c r="Q83" s="166"/>
      <c r="R83" s="162"/>
      <c r="S83" s="162"/>
      <c r="T83" s="162"/>
      <c r="U83" s="162"/>
      <c r="V83" s="162"/>
      <c r="W83" s="162"/>
      <c r="X83" s="162"/>
      <c r="Y83" s="162"/>
      <c r="Z83" s="163"/>
      <c r="AA83" s="163"/>
      <c r="AB83" s="163"/>
      <c r="AC83" s="163"/>
      <c r="AD83" s="163"/>
      <c r="AE83" s="163"/>
      <c r="AF83" s="163"/>
      <c r="AG83" s="163" t="s">
        <v>222</v>
      </c>
      <c r="AH83" s="163">
        <v>0</v>
      </c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</row>
    <row r="84" spans="1:60" outlineLevel="3" x14ac:dyDescent="0.2">
      <c r="A84" s="164"/>
      <c r="B84" s="165"/>
      <c r="C84" s="182" t="s">
        <v>626</v>
      </c>
      <c r="D84" s="183"/>
      <c r="E84" s="184">
        <v>2.9561000000000002</v>
      </c>
      <c r="F84" s="162"/>
      <c r="G84" s="162"/>
      <c r="H84" s="162"/>
      <c r="I84" s="162"/>
      <c r="J84" s="162"/>
      <c r="K84" s="162"/>
      <c r="L84" s="162"/>
      <c r="M84" s="162"/>
      <c r="N84" s="166"/>
      <c r="O84" s="166"/>
      <c r="P84" s="166"/>
      <c r="Q84" s="166"/>
      <c r="R84" s="162"/>
      <c r="S84" s="162"/>
      <c r="T84" s="162"/>
      <c r="U84" s="162"/>
      <c r="V84" s="162"/>
      <c r="W84" s="162"/>
      <c r="X84" s="162"/>
      <c r="Y84" s="162"/>
      <c r="Z84" s="163"/>
      <c r="AA84" s="163"/>
      <c r="AB84" s="163"/>
      <c r="AC84" s="163"/>
      <c r="AD84" s="163"/>
      <c r="AE84" s="163"/>
      <c r="AF84" s="163"/>
      <c r="AG84" s="163" t="s">
        <v>222</v>
      </c>
      <c r="AH84" s="163">
        <v>0</v>
      </c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</row>
    <row r="85" spans="1:60" ht="33.75" outlineLevel="1" x14ac:dyDescent="0.2">
      <c r="A85" s="155">
        <v>17</v>
      </c>
      <c r="B85" s="156" t="s">
        <v>627</v>
      </c>
      <c r="C85" s="157" t="s">
        <v>628</v>
      </c>
      <c r="D85" s="158" t="s">
        <v>215</v>
      </c>
      <c r="E85" s="159">
        <v>7.4822800000000003</v>
      </c>
      <c r="F85" s="11"/>
      <c r="G85" s="160">
        <f>ROUND(E85*F85,2)</f>
        <v>0</v>
      </c>
      <c r="H85" s="11">
        <v>0</v>
      </c>
      <c r="I85" s="160">
        <f>ROUND(E85*H85,2)</f>
        <v>0</v>
      </c>
      <c r="J85" s="11">
        <v>82.6</v>
      </c>
      <c r="K85" s="160">
        <f>ROUND(E85*J85,2)</f>
        <v>618.04</v>
      </c>
      <c r="L85" s="160">
        <v>21</v>
      </c>
      <c r="M85" s="160">
        <f>G85*(1+L85/100)</f>
        <v>0</v>
      </c>
      <c r="N85" s="159">
        <v>0</v>
      </c>
      <c r="O85" s="159">
        <f>ROUND(E85*N85,2)</f>
        <v>0</v>
      </c>
      <c r="P85" s="159">
        <v>0</v>
      </c>
      <c r="Q85" s="159">
        <f>ROUND(E85*P85,2)</f>
        <v>0</v>
      </c>
      <c r="R85" s="160" t="s">
        <v>216</v>
      </c>
      <c r="S85" s="160" t="s">
        <v>217</v>
      </c>
      <c r="T85" s="161" t="s">
        <v>217</v>
      </c>
      <c r="U85" s="162">
        <v>5.3999999999999999E-2</v>
      </c>
      <c r="V85" s="162">
        <f>ROUND(E85*U85,2)</f>
        <v>0.4</v>
      </c>
      <c r="W85" s="162"/>
      <c r="X85" s="162" t="s">
        <v>218</v>
      </c>
      <c r="Y85" s="162" t="s">
        <v>175</v>
      </c>
      <c r="Z85" s="163"/>
      <c r="AA85" s="163"/>
      <c r="AB85" s="163"/>
      <c r="AC85" s="163"/>
      <c r="AD85" s="163"/>
      <c r="AE85" s="163"/>
      <c r="AF85" s="163"/>
      <c r="AG85" s="163" t="s">
        <v>219</v>
      </c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</row>
    <row r="86" spans="1:60" outlineLevel="2" x14ac:dyDescent="0.2">
      <c r="A86" s="164"/>
      <c r="B86" s="165"/>
      <c r="C86" s="269" t="s">
        <v>629</v>
      </c>
      <c r="D86" s="270"/>
      <c r="E86" s="270"/>
      <c r="F86" s="270"/>
      <c r="G86" s="270"/>
      <c r="H86" s="162"/>
      <c r="I86" s="162"/>
      <c r="J86" s="162"/>
      <c r="K86" s="162"/>
      <c r="L86" s="162"/>
      <c r="M86" s="162"/>
      <c r="N86" s="166"/>
      <c r="O86" s="166"/>
      <c r="P86" s="166"/>
      <c r="Q86" s="166"/>
      <c r="R86" s="162"/>
      <c r="S86" s="162"/>
      <c r="T86" s="162"/>
      <c r="U86" s="162"/>
      <c r="V86" s="162"/>
      <c r="W86" s="162"/>
      <c r="X86" s="162"/>
      <c r="Y86" s="162"/>
      <c r="Z86" s="163"/>
      <c r="AA86" s="163"/>
      <c r="AB86" s="163"/>
      <c r="AC86" s="163"/>
      <c r="AD86" s="163"/>
      <c r="AE86" s="163"/>
      <c r="AF86" s="163"/>
      <c r="AG86" s="163" t="s">
        <v>221</v>
      </c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</row>
    <row r="87" spans="1:60" outlineLevel="2" x14ac:dyDescent="0.2">
      <c r="A87" s="164"/>
      <c r="B87" s="165"/>
      <c r="C87" s="182" t="s">
        <v>630</v>
      </c>
      <c r="D87" s="183"/>
      <c r="E87" s="184"/>
      <c r="F87" s="162"/>
      <c r="G87" s="162"/>
      <c r="H87" s="162"/>
      <c r="I87" s="162"/>
      <c r="J87" s="162"/>
      <c r="K87" s="162"/>
      <c r="L87" s="162"/>
      <c r="M87" s="162"/>
      <c r="N87" s="166"/>
      <c r="O87" s="166"/>
      <c r="P87" s="166"/>
      <c r="Q87" s="166"/>
      <c r="R87" s="162"/>
      <c r="S87" s="162"/>
      <c r="T87" s="162"/>
      <c r="U87" s="162"/>
      <c r="V87" s="162"/>
      <c r="W87" s="162"/>
      <c r="X87" s="162"/>
      <c r="Y87" s="162"/>
      <c r="Z87" s="163"/>
      <c r="AA87" s="163"/>
      <c r="AB87" s="163"/>
      <c r="AC87" s="163"/>
      <c r="AD87" s="163"/>
      <c r="AE87" s="163"/>
      <c r="AF87" s="163"/>
      <c r="AG87" s="163" t="s">
        <v>222</v>
      </c>
      <c r="AH87" s="163">
        <v>0</v>
      </c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</row>
    <row r="88" spans="1:60" ht="22.5" outlineLevel="3" x14ac:dyDescent="0.2">
      <c r="A88" s="164"/>
      <c r="B88" s="165"/>
      <c r="C88" s="182" t="s">
        <v>631</v>
      </c>
      <c r="D88" s="183"/>
      <c r="E88" s="184">
        <v>7.4822800000000003</v>
      </c>
      <c r="F88" s="162"/>
      <c r="G88" s="162"/>
      <c r="H88" s="162"/>
      <c r="I88" s="162"/>
      <c r="J88" s="162"/>
      <c r="K88" s="162"/>
      <c r="L88" s="162"/>
      <c r="M88" s="162"/>
      <c r="N88" s="166"/>
      <c r="O88" s="166"/>
      <c r="P88" s="166"/>
      <c r="Q88" s="166"/>
      <c r="R88" s="162"/>
      <c r="S88" s="162"/>
      <c r="T88" s="162"/>
      <c r="U88" s="162"/>
      <c r="V88" s="162"/>
      <c r="W88" s="162"/>
      <c r="X88" s="162"/>
      <c r="Y88" s="162"/>
      <c r="Z88" s="163"/>
      <c r="AA88" s="163"/>
      <c r="AB88" s="163"/>
      <c r="AC88" s="163"/>
      <c r="AD88" s="163"/>
      <c r="AE88" s="163"/>
      <c r="AF88" s="163"/>
      <c r="AG88" s="163" t="s">
        <v>222</v>
      </c>
      <c r="AH88" s="163">
        <v>0</v>
      </c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</row>
    <row r="89" spans="1:60" ht="22.5" outlineLevel="1" x14ac:dyDescent="0.2">
      <c r="A89" s="155">
        <v>18</v>
      </c>
      <c r="B89" s="156" t="s">
        <v>632</v>
      </c>
      <c r="C89" s="157" t="s">
        <v>633</v>
      </c>
      <c r="D89" s="158" t="s">
        <v>215</v>
      </c>
      <c r="E89" s="159">
        <v>37.632280000000002</v>
      </c>
      <c r="F89" s="11"/>
      <c r="G89" s="160">
        <f>ROUND(E89*F89,2)</f>
        <v>0</v>
      </c>
      <c r="H89" s="11">
        <v>0</v>
      </c>
      <c r="I89" s="160">
        <f>ROUND(E89*H89,2)</f>
        <v>0</v>
      </c>
      <c r="J89" s="11">
        <v>18.899999999999999</v>
      </c>
      <c r="K89" s="160">
        <f>ROUND(E89*J89,2)</f>
        <v>711.25</v>
      </c>
      <c r="L89" s="160">
        <v>21</v>
      </c>
      <c r="M89" s="160">
        <f>G89*(1+L89/100)</f>
        <v>0</v>
      </c>
      <c r="N89" s="159">
        <v>0</v>
      </c>
      <c r="O89" s="159">
        <f>ROUND(E89*N89,2)</f>
        <v>0</v>
      </c>
      <c r="P89" s="159">
        <v>0</v>
      </c>
      <c r="Q89" s="159">
        <f>ROUND(E89*P89,2)</f>
        <v>0</v>
      </c>
      <c r="R89" s="160" t="s">
        <v>216</v>
      </c>
      <c r="S89" s="160" t="s">
        <v>217</v>
      </c>
      <c r="T89" s="161" t="s">
        <v>217</v>
      </c>
      <c r="U89" s="162">
        <v>8.9999999999999993E-3</v>
      </c>
      <c r="V89" s="162">
        <f>ROUND(E89*U89,2)</f>
        <v>0.34</v>
      </c>
      <c r="W89" s="162"/>
      <c r="X89" s="162" t="s">
        <v>218</v>
      </c>
      <c r="Y89" s="162" t="s">
        <v>175</v>
      </c>
      <c r="Z89" s="163"/>
      <c r="AA89" s="163"/>
      <c r="AB89" s="163"/>
      <c r="AC89" s="163"/>
      <c r="AD89" s="163"/>
      <c r="AE89" s="163"/>
      <c r="AF89" s="163"/>
      <c r="AG89" s="163" t="s">
        <v>219</v>
      </c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</row>
    <row r="90" spans="1:60" outlineLevel="2" x14ac:dyDescent="0.2">
      <c r="A90" s="164"/>
      <c r="B90" s="165"/>
      <c r="C90" s="182" t="s">
        <v>634</v>
      </c>
      <c r="D90" s="183"/>
      <c r="E90" s="184">
        <v>37.632280000000002</v>
      </c>
      <c r="F90" s="162"/>
      <c r="G90" s="162"/>
      <c r="H90" s="162"/>
      <c r="I90" s="162"/>
      <c r="J90" s="162"/>
      <c r="K90" s="162"/>
      <c r="L90" s="162"/>
      <c r="M90" s="162"/>
      <c r="N90" s="166"/>
      <c r="O90" s="166"/>
      <c r="P90" s="166"/>
      <c r="Q90" s="166"/>
      <c r="R90" s="162"/>
      <c r="S90" s="162"/>
      <c r="T90" s="162"/>
      <c r="U90" s="162"/>
      <c r="V90" s="162"/>
      <c r="W90" s="162"/>
      <c r="X90" s="162"/>
      <c r="Y90" s="162"/>
      <c r="Z90" s="163"/>
      <c r="AA90" s="163"/>
      <c r="AB90" s="163"/>
      <c r="AC90" s="163"/>
      <c r="AD90" s="163"/>
      <c r="AE90" s="163"/>
      <c r="AF90" s="163"/>
      <c r="AG90" s="163" t="s">
        <v>222</v>
      </c>
      <c r="AH90" s="163">
        <v>0</v>
      </c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</row>
    <row r="91" spans="1:60" outlineLevel="1" x14ac:dyDescent="0.2">
      <c r="A91" s="155">
        <v>19</v>
      </c>
      <c r="B91" s="156" t="s">
        <v>226</v>
      </c>
      <c r="C91" s="157" t="s">
        <v>227</v>
      </c>
      <c r="D91" s="158" t="s">
        <v>215</v>
      </c>
      <c r="E91" s="159">
        <v>13.21522</v>
      </c>
      <c r="F91" s="11"/>
      <c r="G91" s="160">
        <f>ROUND(E91*F91,2)</f>
        <v>0</v>
      </c>
      <c r="H91" s="11">
        <v>0</v>
      </c>
      <c r="I91" s="160">
        <f>ROUND(E91*H91,2)</f>
        <v>0</v>
      </c>
      <c r="J91" s="11">
        <v>513</v>
      </c>
      <c r="K91" s="160">
        <f>ROUND(E91*J91,2)</f>
        <v>6779.41</v>
      </c>
      <c r="L91" s="160">
        <v>21</v>
      </c>
      <c r="M91" s="160">
        <f>G91*(1+L91/100)</f>
        <v>0</v>
      </c>
      <c r="N91" s="159">
        <v>0</v>
      </c>
      <c r="O91" s="159">
        <f>ROUND(E91*N91,2)</f>
        <v>0</v>
      </c>
      <c r="P91" s="159">
        <v>0</v>
      </c>
      <c r="Q91" s="159">
        <f>ROUND(E91*P91,2)</f>
        <v>0</v>
      </c>
      <c r="R91" s="160" t="s">
        <v>216</v>
      </c>
      <c r="S91" s="160" t="s">
        <v>217</v>
      </c>
      <c r="T91" s="161" t="s">
        <v>217</v>
      </c>
      <c r="U91" s="162">
        <v>0</v>
      </c>
      <c r="V91" s="162">
        <f>ROUND(E91*U91,2)</f>
        <v>0</v>
      </c>
      <c r="W91" s="162"/>
      <c r="X91" s="162" t="s">
        <v>218</v>
      </c>
      <c r="Y91" s="162" t="s">
        <v>175</v>
      </c>
      <c r="Z91" s="163"/>
      <c r="AA91" s="163"/>
      <c r="AB91" s="163"/>
      <c r="AC91" s="163"/>
      <c r="AD91" s="163"/>
      <c r="AE91" s="163"/>
      <c r="AF91" s="163"/>
      <c r="AG91" s="163" t="s">
        <v>219</v>
      </c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</row>
    <row r="92" spans="1:60" outlineLevel="2" x14ac:dyDescent="0.2">
      <c r="A92" s="164"/>
      <c r="B92" s="165"/>
      <c r="C92" s="258" t="s">
        <v>228</v>
      </c>
      <c r="D92" s="259"/>
      <c r="E92" s="259"/>
      <c r="F92" s="259"/>
      <c r="G92" s="259"/>
      <c r="H92" s="162"/>
      <c r="I92" s="162"/>
      <c r="J92" s="162"/>
      <c r="K92" s="162"/>
      <c r="L92" s="162"/>
      <c r="M92" s="162"/>
      <c r="N92" s="166"/>
      <c r="O92" s="166"/>
      <c r="P92" s="166"/>
      <c r="Q92" s="166"/>
      <c r="R92" s="162"/>
      <c r="S92" s="162"/>
      <c r="T92" s="162"/>
      <c r="U92" s="162"/>
      <c r="V92" s="162"/>
      <c r="W92" s="162"/>
      <c r="X92" s="162"/>
      <c r="Y92" s="162"/>
      <c r="Z92" s="163"/>
      <c r="AA92" s="163"/>
      <c r="AB92" s="163"/>
      <c r="AC92" s="163"/>
      <c r="AD92" s="163"/>
      <c r="AE92" s="163"/>
      <c r="AF92" s="163"/>
      <c r="AG92" s="163" t="s">
        <v>178</v>
      </c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</row>
    <row r="93" spans="1:60" outlineLevel="2" x14ac:dyDescent="0.2">
      <c r="A93" s="164"/>
      <c r="B93" s="165"/>
      <c r="C93" s="182" t="s">
        <v>618</v>
      </c>
      <c r="D93" s="183"/>
      <c r="E93" s="184">
        <v>50.847499999999997</v>
      </c>
      <c r="F93" s="162"/>
      <c r="G93" s="162"/>
      <c r="H93" s="162"/>
      <c r="I93" s="162"/>
      <c r="J93" s="162"/>
      <c r="K93" s="162"/>
      <c r="L93" s="162"/>
      <c r="M93" s="162"/>
      <c r="N93" s="166"/>
      <c r="O93" s="166"/>
      <c r="P93" s="166"/>
      <c r="Q93" s="166"/>
      <c r="R93" s="162"/>
      <c r="S93" s="162"/>
      <c r="T93" s="162"/>
      <c r="U93" s="162"/>
      <c r="V93" s="162"/>
      <c r="W93" s="162"/>
      <c r="X93" s="162"/>
      <c r="Y93" s="162"/>
      <c r="Z93" s="163"/>
      <c r="AA93" s="163"/>
      <c r="AB93" s="163"/>
      <c r="AC93" s="163"/>
      <c r="AD93" s="163"/>
      <c r="AE93" s="163"/>
      <c r="AF93" s="163"/>
      <c r="AG93" s="163" t="s">
        <v>222</v>
      </c>
      <c r="AH93" s="163">
        <v>0</v>
      </c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</row>
    <row r="94" spans="1:60" outlineLevel="3" x14ac:dyDescent="0.2">
      <c r="A94" s="164"/>
      <c r="B94" s="165"/>
      <c r="C94" s="182" t="s">
        <v>619</v>
      </c>
      <c r="D94" s="183"/>
      <c r="E94" s="184"/>
      <c r="F94" s="162"/>
      <c r="G94" s="162"/>
      <c r="H94" s="162"/>
      <c r="I94" s="162"/>
      <c r="J94" s="162"/>
      <c r="K94" s="162"/>
      <c r="L94" s="162"/>
      <c r="M94" s="162"/>
      <c r="N94" s="166"/>
      <c r="O94" s="166"/>
      <c r="P94" s="166"/>
      <c r="Q94" s="166"/>
      <c r="R94" s="162"/>
      <c r="S94" s="162"/>
      <c r="T94" s="162"/>
      <c r="U94" s="162"/>
      <c r="V94" s="162"/>
      <c r="W94" s="162"/>
      <c r="X94" s="162"/>
      <c r="Y94" s="162"/>
      <c r="Z94" s="163"/>
      <c r="AA94" s="163"/>
      <c r="AB94" s="163"/>
      <c r="AC94" s="163"/>
      <c r="AD94" s="163"/>
      <c r="AE94" s="163"/>
      <c r="AF94" s="163"/>
      <c r="AG94" s="163" t="s">
        <v>222</v>
      </c>
      <c r="AH94" s="163">
        <v>0</v>
      </c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</row>
    <row r="95" spans="1:60" outlineLevel="3" x14ac:dyDescent="0.2">
      <c r="A95" s="164"/>
      <c r="B95" s="165"/>
      <c r="C95" s="182" t="s">
        <v>620</v>
      </c>
      <c r="D95" s="183"/>
      <c r="E95" s="184">
        <v>-30.15</v>
      </c>
      <c r="F95" s="162"/>
      <c r="G95" s="162"/>
      <c r="H95" s="162"/>
      <c r="I95" s="162"/>
      <c r="J95" s="162"/>
      <c r="K95" s="162"/>
      <c r="L95" s="162"/>
      <c r="M95" s="162"/>
      <c r="N95" s="166"/>
      <c r="O95" s="166"/>
      <c r="P95" s="166"/>
      <c r="Q95" s="166"/>
      <c r="R95" s="162"/>
      <c r="S95" s="162"/>
      <c r="T95" s="162"/>
      <c r="U95" s="162"/>
      <c r="V95" s="162"/>
      <c r="W95" s="162"/>
      <c r="X95" s="162"/>
      <c r="Y95" s="162"/>
      <c r="Z95" s="163"/>
      <c r="AA95" s="163"/>
      <c r="AB95" s="163"/>
      <c r="AC95" s="163"/>
      <c r="AD95" s="163"/>
      <c r="AE95" s="163"/>
      <c r="AF95" s="163"/>
      <c r="AG95" s="163" t="s">
        <v>222</v>
      </c>
      <c r="AH95" s="163">
        <v>0</v>
      </c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</row>
    <row r="96" spans="1:60" outlineLevel="3" x14ac:dyDescent="0.2">
      <c r="A96" s="164"/>
      <c r="B96" s="165"/>
      <c r="C96" s="182" t="s">
        <v>621</v>
      </c>
      <c r="D96" s="183"/>
      <c r="E96" s="184">
        <v>-7.4822800000000003</v>
      </c>
      <c r="F96" s="162"/>
      <c r="G96" s="162"/>
      <c r="H96" s="162"/>
      <c r="I96" s="162"/>
      <c r="J96" s="162"/>
      <c r="K96" s="162"/>
      <c r="L96" s="162"/>
      <c r="M96" s="162"/>
      <c r="N96" s="166"/>
      <c r="O96" s="166"/>
      <c r="P96" s="166"/>
      <c r="Q96" s="166"/>
      <c r="R96" s="162"/>
      <c r="S96" s="162"/>
      <c r="T96" s="162"/>
      <c r="U96" s="162"/>
      <c r="V96" s="162"/>
      <c r="W96" s="162"/>
      <c r="X96" s="162"/>
      <c r="Y96" s="162"/>
      <c r="Z96" s="163"/>
      <c r="AA96" s="163"/>
      <c r="AB96" s="163"/>
      <c r="AC96" s="163"/>
      <c r="AD96" s="163"/>
      <c r="AE96" s="163"/>
      <c r="AF96" s="163"/>
      <c r="AG96" s="163" t="s">
        <v>222</v>
      </c>
      <c r="AH96" s="163">
        <v>0</v>
      </c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</row>
    <row r="97" spans="1:60" ht="22.5" outlineLevel="1" x14ac:dyDescent="0.2">
      <c r="A97" s="155">
        <v>20</v>
      </c>
      <c r="B97" s="156" t="s">
        <v>635</v>
      </c>
      <c r="C97" s="157" t="s">
        <v>636</v>
      </c>
      <c r="D97" s="158" t="s">
        <v>215</v>
      </c>
      <c r="E97" s="159">
        <v>30.15</v>
      </c>
      <c r="F97" s="11"/>
      <c r="G97" s="160">
        <f>ROUND(E97*F97,2)</f>
        <v>0</v>
      </c>
      <c r="H97" s="11">
        <v>0</v>
      </c>
      <c r="I97" s="160">
        <f>ROUND(E97*H97,2)</f>
        <v>0</v>
      </c>
      <c r="J97" s="11">
        <v>147</v>
      </c>
      <c r="K97" s="160">
        <f>ROUND(E97*J97,2)</f>
        <v>4432.05</v>
      </c>
      <c r="L97" s="160">
        <v>21</v>
      </c>
      <c r="M97" s="160">
        <f>G97*(1+L97/100)</f>
        <v>0</v>
      </c>
      <c r="N97" s="159">
        <v>0</v>
      </c>
      <c r="O97" s="159">
        <f>ROUND(E97*N97,2)</f>
        <v>0</v>
      </c>
      <c r="P97" s="159">
        <v>0</v>
      </c>
      <c r="Q97" s="159">
        <f>ROUND(E97*P97,2)</f>
        <v>0</v>
      </c>
      <c r="R97" s="160" t="s">
        <v>216</v>
      </c>
      <c r="S97" s="160" t="s">
        <v>217</v>
      </c>
      <c r="T97" s="161" t="s">
        <v>217</v>
      </c>
      <c r="U97" s="162">
        <v>0.20200000000000001</v>
      </c>
      <c r="V97" s="162">
        <f>ROUND(E97*U97,2)</f>
        <v>6.09</v>
      </c>
      <c r="W97" s="162"/>
      <c r="X97" s="162" t="s">
        <v>218</v>
      </c>
      <c r="Y97" s="162" t="s">
        <v>175</v>
      </c>
      <c r="Z97" s="163"/>
      <c r="AA97" s="163"/>
      <c r="AB97" s="163"/>
      <c r="AC97" s="163"/>
      <c r="AD97" s="163"/>
      <c r="AE97" s="163"/>
      <c r="AF97" s="163"/>
      <c r="AG97" s="163" t="s">
        <v>219</v>
      </c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</row>
    <row r="98" spans="1:60" outlineLevel="2" x14ac:dyDescent="0.2">
      <c r="A98" s="164"/>
      <c r="B98" s="165"/>
      <c r="C98" s="269" t="s">
        <v>637</v>
      </c>
      <c r="D98" s="270"/>
      <c r="E98" s="270"/>
      <c r="F98" s="270"/>
      <c r="G98" s="270"/>
      <c r="H98" s="162"/>
      <c r="I98" s="162"/>
      <c r="J98" s="162"/>
      <c r="K98" s="162"/>
      <c r="L98" s="162"/>
      <c r="M98" s="162"/>
      <c r="N98" s="166"/>
      <c r="O98" s="166"/>
      <c r="P98" s="166"/>
      <c r="Q98" s="166"/>
      <c r="R98" s="162"/>
      <c r="S98" s="162"/>
      <c r="T98" s="162"/>
      <c r="U98" s="162"/>
      <c r="V98" s="162"/>
      <c r="W98" s="162"/>
      <c r="X98" s="162"/>
      <c r="Y98" s="162"/>
      <c r="Z98" s="163"/>
      <c r="AA98" s="163"/>
      <c r="AB98" s="163"/>
      <c r="AC98" s="163"/>
      <c r="AD98" s="163"/>
      <c r="AE98" s="163"/>
      <c r="AF98" s="163"/>
      <c r="AG98" s="163" t="s">
        <v>221</v>
      </c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</row>
    <row r="99" spans="1:60" outlineLevel="2" x14ac:dyDescent="0.2">
      <c r="A99" s="164"/>
      <c r="B99" s="165"/>
      <c r="C99" s="260" t="s">
        <v>638</v>
      </c>
      <c r="D99" s="261"/>
      <c r="E99" s="261"/>
      <c r="F99" s="261"/>
      <c r="G99" s="261"/>
      <c r="H99" s="162"/>
      <c r="I99" s="162"/>
      <c r="J99" s="162"/>
      <c r="K99" s="162"/>
      <c r="L99" s="162"/>
      <c r="M99" s="162"/>
      <c r="N99" s="166"/>
      <c r="O99" s="166"/>
      <c r="P99" s="166"/>
      <c r="Q99" s="166"/>
      <c r="R99" s="162"/>
      <c r="S99" s="162"/>
      <c r="T99" s="162"/>
      <c r="U99" s="162"/>
      <c r="V99" s="162"/>
      <c r="W99" s="162"/>
      <c r="X99" s="162"/>
      <c r="Y99" s="162"/>
      <c r="Z99" s="163"/>
      <c r="AA99" s="163"/>
      <c r="AB99" s="163"/>
      <c r="AC99" s="163"/>
      <c r="AD99" s="163"/>
      <c r="AE99" s="163"/>
      <c r="AF99" s="163"/>
      <c r="AG99" s="163" t="s">
        <v>178</v>
      </c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</row>
    <row r="100" spans="1:60" outlineLevel="2" x14ac:dyDescent="0.2">
      <c r="A100" s="164"/>
      <c r="B100" s="165"/>
      <c r="C100" s="182" t="s">
        <v>639</v>
      </c>
      <c r="D100" s="183"/>
      <c r="E100" s="184">
        <v>30.15</v>
      </c>
      <c r="F100" s="162"/>
      <c r="G100" s="162"/>
      <c r="H100" s="162"/>
      <c r="I100" s="162"/>
      <c r="J100" s="162"/>
      <c r="K100" s="162"/>
      <c r="L100" s="162"/>
      <c r="M100" s="162"/>
      <c r="N100" s="166"/>
      <c r="O100" s="166"/>
      <c r="P100" s="166"/>
      <c r="Q100" s="166"/>
      <c r="R100" s="162"/>
      <c r="S100" s="162"/>
      <c r="T100" s="162"/>
      <c r="U100" s="162"/>
      <c r="V100" s="162"/>
      <c r="W100" s="162"/>
      <c r="X100" s="162"/>
      <c r="Y100" s="162"/>
      <c r="Z100" s="163"/>
      <c r="AA100" s="163"/>
      <c r="AB100" s="163"/>
      <c r="AC100" s="163"/>
      <c r="AD100" s="163"/>
      <c r="AE100" s="163"/>
      <c r="AF100" s="163"/>
      <c r="AG100" s="163" t="s">
        <v>222</v>
      </c>
      <c r="AH100" s="163">
        <v>0</v>
      </c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</row>
    <row r="101" spans="1:60" outlineLevel="1" x14ac:dyDescent="0.2">
      <c r="A101" s="155">
        <v>21</v>
      </c>
      <c r="B101" s="156" t="s">
        <v>640</v>
      </c>
      <c r="C101" s="157" t="s">
        <v>641</v>
      </c>
      <c r="D101" s="158" t="s">
        <v>231</v>
      </c>
      <c r="E101" s="159">
        <v>29.561</v>
      </c>
      <c r="F101" s="11"/>
      <c r="G101" s="160">
        <f>ROUND(E101*F101,2)</f>
        <v>0</v>
      </c>
      <c r="H101" s="11">
        <v>0.8</v>
      </c>
      <c r="I101" s="160">
        <f>ROUND(E101*H101,2)</f>
        <v>23.65</v>
      </c>
      <c r="J101" s="11">
        <v>10.7</v>
      </c>
      <c r="K101" s="160">
        <f>ROUND(E101*J101,2)</f>
        <v>316.3</v>
      </c>
      <c r="L101" s="160">
        <v>21</v>
      </c>
      <c r="M101" s="160">
        <f>G101*(1+L101/100)</f>
        <v>0</v>
      </c>
      <c r="N101" s="159">
        <v>0</v>
      </c>
      <c r="O101" s="159">
        <f>ROUND(E101*N101,2)</f>
        <v>0</v>
      </c>
      <c r="P101" s="159">
        <v>0</v>
      </c>
      <c r="Q101" s="159">
        <f>ROUND(E101*P101,2)</f>
        <v>0</v>
      </c>
      <c r="R101" s="160" t="s">
        <v>642</v>
      </c>
      <c r="S101" s="160" t="s">
        <v>217</v>
      </c>
      <c r="T101" s="161" t="s">
        <v>217</v>
      </c>
      <c r="U101" s="162">
        <v>2.1000000000000001E-2</v>
      </c>
      <c r="V101" s="162">
        <f>ROUND(E101*U101,2)</f>
        <v>0.62</v>
      </c>
      <c r="W101" s="162"/>
      <c r="X101" s="162" t="s">
        <v>218</v>
      </c>
      <c r="Y101" s="162" t="s">
        <v>175</v>
      </c>
      <c r="Z101" s="163"/>
      <c r="AA101" s="163"/>
      <c r="AB101" s="163"/>
      <c r="AC101" s="163"/>
      <c r="AD101" s="163"/>
      <c r="AE101" s="163"/>
      <c r="AF101" s="163"/>
      <c r="AG101" s="163" t="s">
        <v>328</v>
      </c>
      <c r="AH101" s="163"/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</row>
    <row r="102" spans="1:60" outlineLevel="2" x14ac:dyDescent="0.2">
      <c r="A102" s="164"/>
      <c r="B102" s="165"/>
      <c r="C102" s="269" t="s">
        <v>643</v>
      </c>
      <c r="D102" s="270"/>
      <c r="E102" s="270"/>
      <c r="F102" s="270"/>
      <c r="G102" s="270"/>
      <c r="H102" s="162"/>
      <c r="I102" s="162"/>
      <c r="J102" s="162"/>
      <c r="K102" s="162"/>
      <c r="L102" s="162"/>
      <c r="M102" s="162"/>
      <c r="N102" s="166"/>
      <c r="O102" s="166"/>
      <c r="P102" s="166"/>
      <c r="Q102" s="166"/>
      <c r="R102" s="162"/>
      <c r="S102" s="162"/>
      <c r="T102" s="162"/>
      <c r="U102" s="162"/>
      <c r="V102" s="162"/>
      <c r="W102" s="162"/>
      <c r="X102" s="162"/>
      <c r="Y102" s="162"/>
      <c r="Z102" s="163"/>
      <c r="AA102" s="163"/>
      <c r="AB102" s="163"/>
      <c r="AC102" s="163"/>
      <c r="AD102" s="163"/>
      <c r="AE102" s="163"/>
      <c r="AF102" s="163"/>
      <c r="AG102" s="163" t="s">
        <v>221</v>
      </c>
      <c r="AH102" s="163"/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</row>
    <row r="103" spans="1:60" outlineLevel="2" x14ac:dyDescent="0.2">
      <c r="A103" s="164"/>
      <c r="B103" s="165"/>
      <c r="C103" s="182" t="s">
        <v>644</v>
      </c>
      <c r="D103" s="183"/>
      <c r="E103" s="184">
        <v>29.561</v>
      </c>
      <c r="F103" s="162"/>
      <c r="G103" s="162"/>
      <c r="H103" s="162"/>
      <c r="I103" s="162"/>
      <c r="J103" s="162"/>
      <c r="K103" s="162"/>
      <c r="L103" s="162"/>
      <c r="M103" s="162"/>
      <c r="N103" s="166"/>
      <c r="O103" s="166"/>
      <c r="P103" s="166"/>
      <c r="Q103" s="166"/>
      <c r="R103" s="162"/>
      <c r="S103" s="162"/>
      <c r="T103" s="162"/>
      <c r="U103" s="162"/>
      <c r="V103" s="162"/>
      <c r="W103" s="162"/>
      <c r="X103" s="162"/>
      <c r="Y103" s="162"/>
      <c r="Z103" s="163"/>
      <c r="AA103" s="163"/>
      <c r="AB103" s="163"/>
      <c r="AC103" s="163"/>
      <c r="AD103" s="163"/>
      <c r="AE103" s="163"/>
      <c r="AF103" s="163"/>
      <c r="AG103" s="163" t="s">
        <v>222</v>
      </c>
      <c r="AH103" s="163">
        <v>0</v>
      </c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</row>
    <row r="104" spans="1:60" outlineLevel="1" x14ac:dyDescent="0.2">
      <c r="A104" s="155">
        <v>22</v>
      </c>
      <c r="B104" s="156" t="s">
        <v>229</v>
      </c>
      <c r="C104" s="157" t="s">
        <v>230</v>
      </c>
      <c r="D104" s="158" t="s">
        <v>231</v>
      </c>
      <c r="E104" s="159">
        <v>29.561</v>
      </c>
      <c r="F104" s="11"/>
      <c r="G104" s="160">
        <f>ROUND(E104*F104,2)</f>
        <v>0</v>
      </c>
      <c r="H104" s="11">
        <v>0</v>
      </c>
      <c r="I104" s="160">
        <f>ROUND(E104*H104,2)</f>
        <v>0</v>
      </c>
      <c r="J104" s="11">
        <v>15.8</v>
      </c>
      <c r="K104" s="160">
        <f>ROUND(E104*J104,2)</f>
        <v>467.06</v>
      </c>
      <c r="L104" s="160">
        <v>21</v>
      </c>
      <c r="M104" s="160">
        <f>G104*(1+L104/100)</f>
        <v>0</v>
      </c>
      <c r="N104" s="159">
        <v>0</v>
      </c>
      <c r="O104" s="159">
        <f>ROUND(E104*N104,2)</f>
        <v>0</v>
      </c>
      <c r="P104" s="159">
        <v>0</v>
      </c>
      <c r="Q104" s="159">
        <f>ROUND(E104*P104,2)</f>
        <v>0</v>
      </c>
      <c r="R104" s="160" t="s">
        <v>216</v>
      </c>
      <c r="S104" s="160" t="s">
        <v>217</v>
      </c>
      <c r="T104" s="161" t="s">
        <v>217</v>
      </c>
      <c r="U104" s="162">
        <v>1.7999999999999999E-2</v>
      </c>
      <c r="V104" s="162">
        <f>ROUND(E104*U104,2)</f>
        <v>0.53</v>
      </c>
      <c r="W104" s="162"/>
      <c r="X104" s="162" t="s">
        <v>218</v>
      </c>
      <c r="Y104" s="162" t="s">
        <v>175</v>
      </c>
      <c r="Z104" s="163"/>
      <c r="AA104" s="163"/>
      <c r="AB104" s="163"/>
      <c r="AC104" s="163"/>
      <c r="AD104" s="163"/>
      <c r="AE104" s="163"/>
      <c r="AF104" s="163"/>
      <c r="AG104" s="163" t="s">
        <v>219</v>
      </c>
      <c r="AH104" s="163"/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</row>
    <row r="105" spans="1:60" outlineLevel="2" x14ac:dyDescent="0.2">
      <c r="A105" s="164"/>
      <c r="B105" s="165"/>
      <c r="C105" s="269" t="s">
        <v>232</v>
      </c>
      <c r="D105" s="270"/>
      <c r="E105" s="270"/>
      <c r="F105" s="270"/>
      <c r="G105" s="270"/>
      <c r="H105" s="162"/>
      <c r="I105" s="162"/>
      <c r="J105" s="162"/>
      <c r="K105" s="162"/>
      <c r="L105" s="162"/>
      <c r="M105" s="162"/>
      <c r="N105" s="166"/>
      <c r="O105" s="166"/>
      <c r="P105" s="166"/>
      <c r="Q105" s="166"/>
      <c r="R105" s="162"/>
      <c r="S105" s="162"/>
      <c r="T105" s="162"/>
      <c r="U105" s="162"/>
      <c r="V105" s="162"/>
      <c r="W105" s="162"/>
      <c r="X105" s="162"/>
      <c r="Y105" s="162"/>
      <c r="Z105" s="163"/>
      <c r="AA105" s="163"/>
      <c r="AB105" s="163"/>
      <c r="AC105" s="163"/>
      <c r="AD105" s="163"/>
      <c r="AE105" s="163"/>
      <c r="AF105" s="163"/>
      <c r="AG105" s="163" t="s">
        <v>221</v>
      </c>
      <c r="AH105" s="163"/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</row>
    <row r="106" spans="1:60" outlineLevel="2" x14ac:dyDescent="0.2">
      <c r="A106" s="164"/>
      <c r="B106" s="165"/>
      <c r="C106" s="182" t="s">
        <v>644</v>
      </c>
      <c r="D106" s="183"/>
      <c r="E106" s="184">
        <v>29.561</v>
      </c>
      <c r="F106" s="162"/>
      <c r="G106" s="162"/>
      <c r="H106" s="162"/>
      <c r="I106" s="162"/>
      <c r="J106" s="162"/>
      <c r="K106" s="162"/>
      <c r="L106" s="162"/>
      <c r="M106" s="162"/>
      <c r="N106" s="166"/>
      <c r="O106" s="166"/>
      <c r="P106" s="166"/>
      <c r="Q106" s="166"/>
      <c r="R106" s="162"/>
      <c r="S106" s="162"/>
      <c r="T106" s="162"/>
      <c r="U106" s="162"/>
      <c r="V106" s="162"/>
      <c r="W106" s="162"/>
      <c r="X106" s="162"/>
      <c r="Y106" s="162"/>
      <c r="Z106" s="163"/>
      <c r="AA106" s="163"/>
      <c r="AB106" s="163"/>
      <c r="AC106" s="163"/>
      <c r="AD106" s="163"/>
      <c r="AE106" s="163"/>
      <c r="AF106" s="163"/>
      <c r="AG106" s="163" t="s">
        <v>222</v>
      </c>
      <c r="AH106" s="163">
        <v>0</v>
      </c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</row>
    <row r="107" spans="1:60" ht="22.5" outlineLevel="1" x14ac:dyDescent="0.2">
      <c r="A107" s="155">
        <v>23</v>
      </c>
      <c r="B107" s="156" t="s">
        <v>233</v>
      </c>
      <c r="C107" s="157" t="s">
        <v>234</v>
      </c>
      <c r="D107" s="158" t="s">
        <v>231</v>
      </c>
      <c r="E107" s="159">
        <v>29.561</v>
      </c>
      <c r="F107" s="11"/>
      <c r="G107" s="160">
        <f>ROUND(E107*F107,2)</f>
        <v>0</v>
      </c>
      <c r="H107" s="11">
        <v>0</v>
      </c>
      <c r="I107" s="160">
        <f>ROUND(E107*H107,2)</f>
        <v>0</v>
      </c>
      <c r="J107" s="11">
        <v>59</v>
      </c>
      <c r="K107" s="160">
        <f>ROUND(E107*J107,2)</f>
        <v>1744.1</v>
      </c>
      <c r="L107" s="160">
        <v>21</v>
      </c>
      <c r="M107" s="160">
        <f>G107*(1+L107/100)</f>
        <v>0</v>
      </c>
      <c r="N107" s="159">
        <v>0</v>
      </c>
      <c r="O107" s="159">
        <f>ROUND(E107*N107,2)</f>
        <v>0</v>
      </c>
      <c r="P107" s="159">
        <v>0</v>
      </c>
      <c r="Q107" s="159">
        <f>ROUND(E107*P107,2)</f>
        <v>0</v>
      </c>
      <c r="R107" s="160" t="s">
        <v>216</v>
      </c>
      <c r="S107" s="160" t="s">
        <v>217</v>
      </c>
      <c r="T107" s="161" t="s">
        <v>217</v>
      </c>
      <c r="U107" s="162">
        <v>0.13</v>
      </c>
      <c r="V107" s="162">
        <f>ROUND(E107*U107,2)</f>
        <v>3.84</v>
      </c>
      <c r="W107" s="162"/>
      <c r="X107" s="162" t="s">
        <v>218</v>
      </c>
      <c r="Y107" s="162" t="s">
        <v>175</v>
      </c>
      <c r="Z107" s="163"/>
      <c r="AA107" s="163"/>
      <c r="AB107" s="163"/>
      <c r="AC107" s="163"/>
      <c r="AD107" s="163"/>
      <c r="AE107" s="163"/>
      <c r="AF107" s="163"/>
      <c r="AG107" s="163" t="s">
        <v>219</v>
      </c>
      <c r="AH107" s="163"/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</row>
    <row r="108" spans="1:60" ht="22.5" outlineLevel="2" x14ac:dyDescent="0.2">
      <c r="A108" s="164"/>
      <c r="B108" s="165"/>
      <c r="C108" s="269" t="s">
        <v>235</v>
      </c>
      <c r="D108" s="270"/>
      <c r="E108" s="270"/>
      <c r="F108" s="270"/>
      <c r="G108" s="270"/>
      <c r="H108" s="162"/>
      <c r="I108" s="162"/>
      <c r="J108" s="162"/>
      <c r="K108" s="162"/>
      <c r="L108" s="162"/>
      <c r="M108" s="162"/>
      <c r="N108" s="166"/>
      <c r="O108" s="166"/>
      <c r="P108" s="166"/>
      <c r="Q108" s="166"/>
      <c r="R108" s="162"/>
      <c r="S108" s="162"/>
      <c r="T108" s="162"/>
      <c r="U108" s="162"/>
      <c r="V108" s="162"/>
      <c r="W108" s="162"/>
      <c r="X108" s="162"/>
      <c r="Y108" s="162"/>
      <c r="Z108" s="163"/>
      <c r="AA108" s="163"/>
      <c r="AB108" s="163"/>
      <c r="AC108" s="163"/>
      <c r="AD108" s="163"/>
      <c r="AE108" s="163"/>
      <c r="AF108" s="163"/>
      <c r="AG108" s="163" t="s">
        <v>221</v>
      </c>
      <c r="AH108" s="163"/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73" t="str">
        <f>C108</f>
        <v>s případným nutným přemístěním hromad nebo dočasných skládek na místo potřeby ze vzdálenosti do 30 m, v rovině nebo ve svahu do 1 : 5,</v>
      </c>
      <c r="BB108" s="163"/>
      <c r="BC108" s="163"/>
      <c r="BD108" s="163"/>
      <c r="BE108" s="163"/>
      <c r="BF108" s="163"/>
      <c r="BG108" s="163"/>
      <c r="BH108" s="163"/>
    </row>
    <row r="109" spans="1:60" outlineLevel="2" x14ac:dyDescent="0.2">
      <c r="A109" s="164"/>
      <c r="B109" s="165"/>
      <c r="C109" s="182" t="s">
        <v>644</v>
      </c>
      <c r="D109" s="183"/>
      <c r="E109" s="184">
        <v>29.561</v>
      </c>
      <c r="F109" s="162"/>
      <c r="G109" s="162"/>
      <c r="H109" s="162"/>
      <c r="I109" s="162"/>
      <c r="J109" s="162"/>
      <c r="K109" s="162"/>
      <c r="L109" s="162"/>
      <c r="M109" s="162"/>
      <c r="N109" s="166"/>
      <c r="O109" s="166"/>
      <c r="P109" s="166"/>
      <c r="Q109" s="166"/>
      <c r="R109" s="162"/>
      <c r="S109" s="162"/>
      <c r="T109" s="162"/>
      <c r="U109" s="162"/>
      <c r="V109" s="162"/>
      <c r="W109" s="162"/>
      <c r="X109" s="162"/>
      <c r="Y109" s="162"/>
      <c r="Z109" s="163"/>
      <c r="AA109" s="163"/>
      <c r="AB109" s="163"/>
      <c r="AC109" s="163"/>
      <c r="AD109" s="163"/>
      <c r="AE109" s="163"/>
      <c r="AF109" s="163"/>
      <c r="AG109" s="163" t="s">
        <v>222</v>
      </c>
      <c r="AH109" s="163">
        <v>0</v>
      </c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</row>
    <row r="110" spans="1:60" outlineLevel="1" x14ac:dyDescent="0.2">
      <c r="A110" s="155">
        <v>24</v>
      </c>
      <c r="B110" s="156" t="s">
        <v>236</v>
      </c>
      <c r="C110" s="157" t="s">
        <v>237</v>
      </c>
      <c r="D110" s="158" t="s">
        <v>238</v>
      </c>
      <c r="E110" s="159">
        <v>1.22383</v>
      </c>
      <c r="F110" s="11"/>
      <c r="G110" s="160">
        <f>ROUND(E110*F110,2)</f>
        <v>0</v>
      </c>
      <c r="H110" s="11">
        <v>145.5</v>
      </c>
      <c r="I110" s="160">
        <f>ROUND(E110*H110,2)</f>
        <v>178.07</v>
      </c>
      <c r="J110" s="11">
        <v>0</v>
      </c>
      <c r="K110" s="160">
        <f>ROUND(E110*J110,2)</f>
        <v>0</v>
      </c>
      <c r="L110" s="160">
        <v>21</v>
      </c>
      <c r="M110" s="160">
        <f>G110*(1+L110/100)</f>
        <v>0</v>
      </c>
      <c r="N110" s="159">
        <v>1E-3</v>
      </c>
      <c r="O110" s="159">
        <f>ROUND(E110*N110,2)</f>
        <v>0</v>
      </c>
      <c r="P110" s="159">
        <v>0</v>
      </c>
      <c r="Q110" s="159">
        <f>ROUND(E110*P110,2)</f>
        <v>0</v>
      </c>
      <c r="R110" s="160" t="s">
        <v>239</v>
      </c>
      <c r="S110" s="160" t="s">
        <v>217</v>
      </c>
      <c r="T110" s="161" t="s">
        <v>217</v>
      </c>
      <c r="U110" s="162">
        <v>0</v>
      </c>
      <c r="V110" s="162">
        <f>ROUND(E110*U110,2)</f>
        <v>0</v>
      </c>
      <c r="W110" s="162"/>
      <c r="X110" s="162" t="s">
        <v>240</v>
      </c>
      <c r="Y110" s="162" t="s">
        <v>175</v>
      </c>
      <c r="Z110" s="163"/>
      <c r="AA110" s="163"/>
      <c r="AB110" s="163"/>
      <c r="AC110" s="163"/>
      <c r="AD110" s="163"/>
      <c r="AE110" s="163"/>
      <c r="AF110" s="163"/>
      <c r="AG110" s="163" t="s">
        <v>241</v>
      </c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  <c r="BE110" s="163"/>
      <c r="BF110" s="163"/>
      <c r="BG110" s="163"/>
      <c r="BH110" s="163"/>
    </row>
    <row r="111" spans="1:60" outlineLevel="2" x14ac:dyDescent="0.2">
      <c r="A111" s="164"/>
      <c r="B111" s="165"/>
      <c r="C111" s="182" t="s">
        <v>645</v>
      </c>
      <c r="D111" s="183"/>
      <c r="E111" s="184">
        <v>1.22383</v>
      </c>
      <c r="F111" s="162"/>
      <c r="G111" s="162"/>
      <c r="H111" s="162"/>
      <c r="I111" s="162"/>
      <c r="J111" s="162"/>
      <c r="K111" s="162"/>
      <c r="L111" s="162"/>
      <c r="M111" s="162"/>
      <c r="N111" s="166"/>
      <c r="O111" s="166"/>
      <c r="P111" s="166"/>
      <c r="Q111" s="166"/>
      <c r="R111" s="162"/>
      <c r="S111" s="162"/>
      <c r="T111" s="162"/>
      <c r="U111" s="162"/>
      <c r="V111" s="162"/>
      <c r="W111" s="162"/>
      <c r="X111" s="162"/>
      <c r="Y111" s="162"/>
      <c r="Z111" s="163"/>
      <c r="AA111" s="163"/>
      <c r="AB111" s="163"/>
      <c r="AC111" s="163"/>
      <c r="AD111" s="163"/>
      <c r="AE111" s="163"/>
      <c r="AF111" s="163"/>
      <c r="AG111" s="163" t="s">
        <v>222</v>
      </c>
      <c r="AH111" s="163">
        <v>0</v>
      </c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</row>
    <row r="112" spans="1:60" outlineLevel="1" x14ac:dyDescent="0.2">
      <c r="A112" s="155">
        <v>25</v>
      </c>
      <c r="B112" s="156" t="s">
        <v>646</v>
      </c>
      <c r="C112" s="157" t="s">
        <v>647</v>
      </c>
      <c r="D112" s="158" t="s">
        <v>215</v>
      </c>
      <c r="E112" s="159">
        <v>6.7</v>
      </c>
      <c r="F112" s="11"/>
      <c r="G112" s="160">
        <f>ROUND(E112*F112,2)</f>
        <v>0</v>
      </c>
      <c r="H112" s="11">
        <v>0</v>
      </c>
      <c r="I112" s="160">
        <f>ROUND(E112*H112,2)</f>
        <v>0</v>
      </c>
      <c r="J112" s="11">
        <v>1056</v>
      </c>
      <c r="K112" s="160">
        <f>ROUND(E112*J112,2)</f>
        <v>7075.2</v>
      </c>
      <c r="L112" s="160">
        <v>21</v>
      </c>
      <c r="M112" s="160">
        <f>G112*(1+L112/100)</f>
        <v>0</v>
      </c>
      <c r="N112" s="159">
        <v>0</v>
      </c>
      <c r="O112" s="159">
        <f>ROUND(E112*N112,2)</f>
        <v>0</v>
      </c>
      <c r="P112" s="159">
        <v>0</v>
      </c>
      <c r="Q112" s="159">
        <f>ROUND(E112*P112,2)</f>
        <v>0</v>
      </c>
      <c r="R112" s="160" t="s">
        <v>216</v>
      </c>
      <c r="S112" s="160" t="s">
        <v>217</v>
      </c>
      <c r="T112" s="161" t="s">
        <v>217</v>
      </c>
      <c r="U112" s="162">
        <v>2.1949999999999998</v>
      </c>
      <c r="V112" s="162">
        <f>ROUND(E112*U112,2)</f>
        <v>14.71</v>
      </c>
      <c r="W112" s="162"/>
      <c r="X112" s="162" t="s">
        <v>218</v>
      </c>
      <c r="Y112" s="162" t="s">
        <v>175</v>
      </c>
      <c r="Z112" s="163"/>
      <c r="AA112" s="163"/>
      <c r="AB112" s="163"/>
      <c r="AC112" s="163"/>
      <c r="AD112" s="163"/>
      <c r="AE112" s="163"/>
      <c r="AF112" s="163"/>
      <c r="AG112" s="163" t="s">
        <v>219</v>
      </c>
      <c r="AH112" s="163"/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63"/>
      <c r="BB112" s="163"/>
      <c r="BC112" s="163"/>
      <c r="BD112" s="163"/>
      <c r="BE112" s="163"/>
      <c r="BF112" s="163"/>
      <c r="BG112" s="163"/>
      <c r="BH112" s="163"/>
    </row>
    <row r="113" spans="1:60" ht="22.5" outlineLevel="2" x14ac:dyDescent="0.2">
      <c r="A113" s="164"/>
      <c r="B113" s="165"/>
      <c r="C113" s="269" t="s">
        <v>648</v>
      </c>
      <c r="D113" s="270"/>
      <c r="E113" s="270"/>
      <c r="F113" s="270"/>
      <c r="G113" s="270"/>
      <c r="H113" s="162"/>
      <c r="I113" s="162"/>
      <c r="J113" s="162"/>
      <c r="K113" s="162"/>
      <c r="L113" s="162"/>
      <c r="M113" s="162"/>
      <c r="N113" s="166"/>
      <c r="O113" s="166"/>
      <c r="P113" s="166"/>
      <c r="Q113" s="166"/>
      <c r="R113" s="162"/>
      <c r="S113" s="162"/>
      <c r="T113" s="162"/>
      <c r="U113" s="162"/>
      <c r="V113" s="162"/>
      <c r="W113" s="162"/>
      <c r="X113" s="162"/>
      <c r="Y113" s="162"/>
      <c r="Z113" s="163"/>
      <c r="AA113" s="163"/>
      <c r="AB113" s="163"/>
      <c r="AC113" s="163"/>
      <c r="AD113" s="163"/>
      <c r="AE113" s="163"/>
      <c r="AF113" s="163"/>
      <c r="AG113" s="163" t="s">
        <v>221</v>
      </c>
      <c r="AH113" s="163"/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73" t="str">
        <f>C113</f>
        <v>sypaninou z vhodných hornin tř. 1 - 4 nebo materiálem, uloženým ve vzdálenosti do 30 m od vnějšího kraje objektu, pro jakoukoliv míru zhutnění,</v>
      </c>
      <c r="BB113" s="163"/>
      <c r="BC113" s="163"/>
      <c r="BD113" s="163"/>
      <c r="BE113" s="163"/>
      <c r="BF113" s="163"/>
      <c r="BG113" s="163"/>
      <c r="BH113" s="163"/>
    </row>
    <row r="114" spans="1:60" outlineLevel="2" x14ac:dyDescent="0.2">
      <c r="A114" s="164"/>
      <c r="B114" s="165"/>
      <c r="C114" s="182" t="s">
        <v>583</v>
      </c>
      <c r="D114" s="183"/>
      <c r="E114" s="184"/>
      <c r="F114" s="162"/>
      <c r="G114" s="162"/>
      <c r="H114" s="162"/>
      <c r="I114" s="162"/>
      <c r="J114" s="162"/>
      <c r="K114" s="162"/>
      <c r="L114" s="162"/>
      <c r="M114" s="162"/>
      <c r="N114" s="166"/>
      <c r="O114" s="166"/>
      <c r="P114" s="166"/>
      <c r="Q114" s="166"/>
      <c r="R114" s="162"/>
      <c r="S114" s="162"/>
      <c r="T114" s="162"/>
      <c r="U114" s="162"/>
      <c r="V114" s="162"/>
      <c r="W114" s="162"/>
      <c r="X114" s="162"/>
      <c r="Y114" s="162"/>
      <c r="Z114" s="163"/>
      <c r="AA114" s="163"/>
      <c r="AB114" s="163"/>
      <c r="AC114" s="163"/>
      <c r="AD114" s="163"/>
      <c r="AE114" s="163"/>
      <c r="AF114" s="163"/>
      <c r="AG114" s="163" t="s">
        <v>222</v>
      </c>
      <c r="AH114" s="163">
        <v>0</v>
      </c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163"/>
      <c r="BB114" s="163"/>
      <c r="BC114" s="163"/>
      <c r="BD114" s="163"/>
      <c r="BE114" s="163"/>
      <c r="BF114" s="163"/>
      <c r="BG114" s="163"/>
      <c r="BH114" s="163"/>
    </row>
    <row r="115" spans="1:60" outlineLevel="3" x14ac:dyDescent="0.2">
      <c r="A115" s="164"/>
      <c r="B115" s="165"/>
      <c r="C115" s="182" t="s">
        <v>649</v>
      </c>
      <c r="D115" s="183"/>
      <c r="E115" s="184">
        <v>6.7</v>
      </c>
      <c r="F115" s="162"/>
      <c r="G115" s="162"/>
      <c r="H115" s="162"/>
      <c r="I115" s="162"/>
      <c r="J115" s="162"/>
      <c r="K115" s="162"/>
      <c r="L115" s="162"/>
      <c r="M115" s="162"/>
      <c r="N115" s="166"/>
      <c r="O115" s="166"/>
      <c r="P115" s="166"/>
      <c r="Q115" s="166"/>
      <c r="R115" s="162"/>
      <c r="S115" s="162"/>
      <c r="T115" s="162"/>
      <c r="U115" s="162"/>
      <c r="V115" s="162"/>
      <c r="W115" s="162"/>
      <c r="X115" s="162"/>
      <c r="Y115" s="162"/>
      <c r="Z115" s="163"/>
      <c r="AA115" s="163"/>
      <c r="AB115" s="163"/>
      <c r="AC115" s="163"/>
      <c r="AD115" s="163"/>
      <c r="AE115" s="163"/>
      <c r="AF115" s="163"/>
      <c r="AG115" s="163" t="s">
        <v>222</v>
      </c>
      <c r="AH115" s="163">
        <v>0</v>
      </c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</row>
    <row r="116" spans="1:60" outlineLevel="1" x14ac:dyDescent="0.2">
      <c r="A116" s="155">
        <v>26</v>
      </c>
      <c r="B116" s="156" t="s">
        <v>650</v>
      </c>
      <c r="C116" s="157" t="s">
        <v>651</v>
      </c>
      <c r="D116" s="158" t="s">
        <v>282</v>
      </c>
      <c r="E116" s="159">
        <v>12.43098</v>
      </c>
      <c r="F116" s="11"/>
      <c r="G116" s="160">
        <f>ROUND(E116*F116,2)</f>
        <v>0</v>
      </c>
      <c r="H116" s="11">
        <v>380.5</v>
      </c>
      <c r="I116" s="160">
        <f>ROUND(E116*H116,2)</f>
        <v>4729.99</v>
      </c>
      <c r="J116" s="11">
        <v>0</v>
      </c>
      <c r="K116" s="160">
        <f>ROUND(E116*J116,2)</f>
        <v>0</v>
      </c>
      <c r="L116" s="160">
        <v>21</v>
      </c>
      <c r="M116" s="160">
        <f>G116*(1+L116/100)</f>
        <v>0</v>
      </c>
      <c r="N116" s="159">
        <v>1</v>
      </c>
      <c r="O116" s="159">
        <f>ROUND(E116*N116,2)</f>
        <v>12.43</v>
      </c>
      <c r="P116" s="159">
        <v>0</v>
      </c>
      <c r="Q116" s="159">
        <f>ROUND(E116*P116,2)</f>
        <v>0</v>
      </c>
      <c r="R116" s="160" t="s">
        <v>239</v>
      </c>
      <c r="S116" s="160" t="s">
        <v>217</v>
      </c>
      <c r="T116" s="161" t="s">
        <v>217</v>
      </c>
      <c r="U116" s="162">
        <v>0</v>
      </c>
      <c r="V116" s="162">
        <f>ROUND(E116*U116,2)</f>
        <v>0</v>
      </c>
      <c r="W116" s="162"/>
      <c r="X116" s="162" t="s">
        <v>240</v>
      </c>
      <c r="Y116" s="162" t="s">
        <v>175</v>
      </c>
      <c r="Z116" s="163"/>
      <c r="AA116" s="163"/>
      <c r="AB116" s="163"/>
      <c r="AC116" s="163"/>
      <c r="AD116" s="163"/>
      <c r="AE116" s="163"/>
      <c r="AF116" s="163"/>
      <c r="AG116" s="163" t="s">
        <v>270</v>
      </c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</row>
    <row r="117" spans="1:60" outlineLevel="2" x14ac:dyDescent="0.2">
      <c r="A117" s="164"/>
      <c r="B117" s="165"/>
      <c r="C117" s="182" t="s">
        <v>583</v>
      </c>
      <c r="D117" s="183"/>
      <c r="E117" s="184"/>
      <c r="F117" s="162"/>
      <c r="G117" s="162"/>
      <c r="H117" s="162"/>
      <c r="I117" s="162"/>
      <c r="J117" s="162"/>
      <c r="K117" s="162"/>
      <c r="L117" s="162"/>
      <c r="M117" s="162"/>
      <c r="N117" s="166"/>
      <c r="O117" s="166"/>
      <c r="P117" s="166"/>
      <c r="Q117" s="166"/>
      <c r="R117" s="162"/>
      <c r="S117" s="162"/>
      <c r="T117" s="162"/>
      <c r="U117" s="162"/>
      <c r="V117" s="162"/>
      <c r="W117" s="162"/>
      <c r="X117" s="162"/>
      <c r="Y117" s="162"/>
      <c r="Z117" s="163"/>
      <c r="AA117" s="163"/>
      <c r="AB117" s="163"/>
      <c r="AC117" s="163"/>
      <c r="AD117" s="163"/>
      <c r="AE117" s="163"/>
      <c r="AF117" s="163"/>
      <c r="AG117" s="163" t="s">
        <v>222</v>
      </c>
      <c r="AH117" s="163">
        <v>0</v>
      </c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</row>
    <row r="118" spans="1:60" outlineLevel="3" x14ac:dyDescent="0.2">
      <c r="A118" s="164"/>
      <c r="B118" s="165"/>
      <c r="C118" s="182" t="s">
        <v>652</v>
      </c>
      <c r="D118" s="183"/>
      <c r="E118" s="184">
        <v>12.43098</v>
      </c>
      <c r="F118" s="162"/>
      <c r="G118" s="162"/>
      <c r="H118" s="162"/>
      <c r="I118" s="162"/>
      <c r="J118" s="162"/>
      <c r="K118" s="162"/>
      <c r="L118" s="162"/>
      <c r="M118" s="162"/>
      <c r="N118" s="166"/>
      <c r="O118" s="166"/>
      <c r="P118" s="166"/>
      <c r="Q118" s="166"/>
      <c r="R118" s="162"/>
      <c r="S118" s="162"/>
      <c r="T118" s="162"/>
      <c r="U118" s="162"/>
      <c r="V118" s="162"/>
      <c r="W118" s="162"/>
      <c r="X118" s="162"/>
      <c r="Y118" s="162"/>
      <c r="Z118" s="163"/>
      <c r="AA118" s="163"/>
      <c r="AB118" s="163"/>
      <c r="AC118" s="163"/>
      <c r="AD118" s="163"/>
      <c r="AE118" s="163"/>
      <c r="AF118" s="163"/>
      <c r="AG118" s="163" t="s">
        <v>222</v>
      </c>
      <c r="AH118" s="163">
        <v>0</v>
      </c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</row>
    <row r="119" spans="1:60" x14ac:dyDescent="0.2">
      <c r="A119" s="147" t="s">
        <v>168</v>
      </c>
      <c r="B119" s="148" t="s">
        <v>82</v>
      </c>
      <c r="C119" s="149" t="s">
        <v>83</v>
      </c>
      <c r="D119" s="150"/>
      <c r="E119" s="151"/>
      <c r="F119" s="152"/>
      <c r="G119" s="152">
        <f>SUMIF(AG120:AG133,"&lt;&gt;NOR",G120:G133)</f>
        <v>0</v>
      </c>
      <c r="H119" s="152"/>
      <c r="I119" s="152">
        <f>SUM(I120:I133)</f>
        <v>7908.9699999999993</v>
      </c>
      <c r="J119" s="152"/>
      <c r="K119" s="152">
        <f>SUM(K120:K133)</f>
        <v>3978.25</v>
      </c>
      <c r="L119" s="152"/>
      <c r="M119" s="152">
        <f>SUM(M120:M133)</f>
        <v>0</v>
      </c>
      <c r="N119" s="151"/>
      <c r="O119" s="151">
        <f>SUM(O120:O133)</f>
        <v>9.89</v>
      </c>
      <c r="P119" s="151"/>
      <c r="Q119" s="151">
        <f>SUM(Q120:Q133)</f>
        <v>0</v>
      </c>
      <c r="R119" s="152"/>
      <c r="S119" s="152"/>
      <c r="T119" s="153"/>
      <c r="U119" s="154"/>
      <c r="V119" s="154">
        <f>SUM(V120:V133)</f>
        <v>7.13</v>
      </c>
      <c r="W119" s="154"/>
      <c r="X119" s="154"/>
      <c r="Y119" s="154"/>
      <c r="AG119" s="14" t="s">
        <v>169</v>
      </c>
    </row>
    <row r="120" spans="1:60" outlineLevel="1" x14ac:dyDescent="0.2">
      <c r="A120" s="155">
        <v>27</v>
      </c>
      <c r="B120" s="156" t="s">
        <v>653</v>
      </c>
      <c r="C120" s="157" t="s">
        <v>654</v>
      </c>
      <c r="D120" s="158" t="s">
        <v>231</v>
      </c>
      <c r="E120" s="159">
        <v>18.489999999999998</v>
      </c>
      <c r="F120" s="11"/>
      <c r="G120" s="160">
        <f>ROUND(E120*F120,2)</f>
        <v>0</v>
      </c>
      <c r="H120" s="11">
        <v>0.73</v>
      </c>
      <c r="I120" s="160">
        <f>ROUND(E120*H120,2)</f>
        <v>13.5</v>
      </c>
      <c r="J120" s="11">
        <v>30.27</v>
      </c>
      <c r="K120" s="160">
        <f>ROUND(E120*J120,2)</f>
        <v>559.69000000000005</v>
      </c>
      <c r="L120" s="160">
        <v>21</v>
      </c>
      <c r="M120" s="160">
        <f>G120*(1+L120/100)</f>
        <v>0</v>
      </c>
      <c r="N120" s="159">
        <v>4.0000000000000003E-5</v>
      </c>
      <c r="O120" s="159">
        <f>ROUND(E120*N120,2)</f>
        <v>0</v>
      </c>
      <c r="P120" s="159">
        <v>0</v>
      </c>
      <c r="Q120" s="159">
        <f>ROUND(E120*P120,2)</f>
        <v>0</v>
      </c>
      <c r="R120" s="160" t="s">
        <v>655</v>
      </c>
      <c r="S120" s="160" t="s">
        <v>217</v>
      </c>
      <c r="T120" s="161" t="s">
        <v>217</v>
      </c>
      <c r="U120" s="162">
        <v>0.06</v>
      </c>
      <c r="V120" s="162">
        <f>ROUND(E120*U120,2)</f>
        <v>1.1100000000000001</v>
      </c>
      <c r="W120" s="162"/>
      <c r="X120" s="162" t="s">
        <v>218</v>
      </c>
      <c r="Y120" s="162" t="s">
        <v>175</v>
      </c>
      <c r="Z120" s="163"/>
      <c r="AA120" s="163"/>
      <c r="AB120" s="163"/>
      <c r="AC120" s="163"/>
      <c r="AD120" s="163"/>
      <c r="AE120" s="163"/>
      <c r="AF120" s="163"/>
      <c r="AG120" s="163" t="s">
        <v>219</v>
      </c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</row>
    <row r="121" spans="1:60" outlineLevel="2" x14ac:dyDescent="0.2">
      <c r="A121" s="164"/>
      <c r="B121" s="165"/>
      <c r="C121" s="258" t="s">
        <v>656</v>
      </c>
      <c r="D121" s="259"/>
      <c r="E121" s="259"/>
      <c r="F121" s="259"/>
      <c r="G121" s="259"/>
      <c r="H121" s="162"/>
      <c r="I121" s="162"/>
      <c r="J121" s="162"/>
      <c r="K121" s="162"/>
      <c r="L121" s="162"/>
      <c r="M121" s="162"/>
      <c r="N121" s="166"/>
      <c r="O121" s="166"/>
      <c r="P121" s="166"/>
      <c r="Q121" s="166"/>
      <c r="R121" s="162"/>
      <c r="S121" s="162"/>
      <c r="T121" s="162"/>
      <c r="U121" s="162"/>
      <c r="V121" s="162"/>
      <c r="W121" s="162"/>
      <c r="X121" s="162"/>
      <c r="Y121" s="162"/>
      <c r="Z121" s="163"/>
      <c r="AA121" s="163"/>
      <c r="AB121" s="163"/>
      <c r="AC121" s="163"/>
      <c r="AD121" s="163"/>
      <c r="AE121" s="163"/>
      <c r="AF121" s="163"/>
      <c r="AG121" s="163" t="s">
        <v>178</v>
      </c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</row>
    <row r="122" spans="1:60" outlineLevel="2" x14ac:dyDescent="0.2">
      <c r="A122" s="164"/>
      <c r="B122" s="165"/>
      <c r="C122" s="182" t="s">
        <v>657</v>
      </c>
      <c r="D122" s="183"/>
      <c r="E122" s="184"/>
      <c r="F122" s="162"/>
      <c r="G122" s="162"/>
      <c r="H122" s="162"/>
      <c r="I122" s="162"/>
      <c r="J122" s="162"/>
      <c r="K122" s="162"/>
      <c r="L122" s="162"/>
      <c r="M122" s="162"/>
      <c r="N122" s="166"/>
      <c r="O122" s="166"/>
      <c r="P122" s="166"/>
      <c r="Q122" s="166"/>
      <c r="R122" s="162"/>
      <c r="S122" s="162"/>
      <c r="T122" s="162"/>
      <c r="U122" s="162"/>
      <c r="V122" s="162"/>
      <c r="W122" s="162"/>
      <c r="X122" s="162"/>
      <c r="Y122" s="162"/>
      <c r="Z122" s="163"/>
      <c r="AA122" s="163"/>
      <c r="AB122" s="163"/>
      <c r="AC122" s="163"/>
      <c r="AD122" s="163"/>
      <c r="AE122" s="163"/>
      <c r="AF122" s="163"/>
      <c r="AG122" s="163" t="s">
        <v>222</v>
      </c>
      <c r="AH122" s="163">
        <v>0</v>
      </c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</row>
    <row r="123" spans="1:60" outlineLevel="3" x14ac:dyDescent="0.2">
      <c r="A123" s="164"/>
      <c r="B123" s="165"/>
      <c r="C123" s="182" t="s">
        <v>658</v>
      </c>
      <c r="D123" s="183"/>
      <c r="E123" s="184">
        <v>18.489999999999998</v>
      </c>
      <c r="F123" s="162"/>
      <c r="G123" s="162"/>
      <c r="H123" s="162"/>
      <c r="I123" s="162"/>
      <c r="J123" s="162"/>
      <c r="K123" s="162"/>
      <c r="L123" s="162"/>
      <c r="M123" s="162"/>
      <c r="N123" s="166"/>
      <c r="O123" s="166"/>
      <c r="P123" s="166"/>
      <c r="Q123" s="166"/>
      <c r="R123" s="162"/>
      <c r="S123" s="162"/>
      <c r="T123" s="162"/>
      <c r="U123" s="162"/>
      <c r="V123" s="162"/>
      <c r="W123" s="162"/>
      <c r="X123" s="162"/>
      <c r="Y123" s="162"/>
      <c r="Z123" s="163"/>
      <c r="AA123" s="163"/>
      <c r="AB123" s="163"/>
      <c r="AC123" s="163"/>
      <c r="AD123" s="163"/>
      <c r="AE123" s="163"/>
      <c r="AF123" s="163"/>
      <c r="AG123" s="163" t="s">
        <v>222</v>
      </c>
      <c r="AH123" s="163">
        <v>0</v>
      </c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</row>
    <row r="124" spans="1:60" ht="22.5" outlineLevel="1" x14ac:dyDescent="0.2">
      <c r="A124" s="155">
        <v>28</v>
      </c>
      <c r="B124" s="156" t="s">
        <v>659</v>
      </c>
      <c r="C124" s="157" t="s">
        <v>660</v>
      </c>
      <c r="D124" s="158" t="s">
        <v>231</v>
      </c>
      <c r="E124" s="159">
        <v>19.4145</v>
      </c>
      <c r="F124" s="11"/>
      <c r="G124" s="160">
        <f>ROUND(E124*F124,2)</f>
        <v>0</v>
      </c>
      <c r="H124" s="11">
        <v>28</v>
      </c>
      <c r="I124" s="160">
        <f>ROUND(E124*H124,2)</f>
        <v>543.61</v>
      </c>
      <c r="J124" s="11">
        <v>0</v>
      </c>
      <c r="K124" s="160">
        <f>ROUND(E124*J124,2)</f>
        <v>0</v>
      </c>
      <c r="L124" s="160">
        <v>21</v>
      </c>
      <c r="M124" s="160">
        <f>G124*(1+L124/100)</f>
        <v>0</v>
      </c>
      <c r="N124" s="159">
        <v>2.9999999999999997E-4</v>
      </c>
      <c r="O124" s="159">
        <f>ROUND(E124*N124,2)</f>
        <v>0.01</v>
      </c>
      <c r="P124" s="159">
        <v>0</v>
      </c>
      <c r="Q124" s="159">
        <f>ROUND(E124*P124,2)</f>
        <v>0</v>
      </c>
      <c r="R124" s="160" t="s">
        <v>239</v>
      </c>
      <c r="S124" s="160" t="s">
        <v>217</v>
      </c>
      <c r="T124" s="161" t="s">
        <v>217</v>
      </c>
      <c r="U124" s="162">
        <v>0</v>
      </c>
      <c r="V124" s="162">
        <f>ROUND(E124*U124,2)</f>
        <v>0</v>
      </c>
      <c r="W124" s="162"/>
      <c r="X124" s="162" t="s">
        <v>240</v>
      </c>
      <c r="Y124" s="162" t="s">
        <v>175</v>
      </c>
      <c r="Z124" s="163"/>
      <c r="AA124" s="163"/>
      <c r="AB124" s="163"/>
      <c r="AC124" s="163"/>
      <c r="AD124" s="163"/>
      <c r="AE124" s="163"/>
      <c r="AF124" s="163"/>
      <c r="AG124" s="163" t="s">
        <v>270</v>
      </c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</row>
    <row r="125" spans="1:60" outlineLevel="2" x14ac:dyDescent="0.2">
      <c r="A125" s="164"/>
      <c r="B125" s="165"/>
      <c r="C125" s="182" t="s">
        <v>657</v>
      </c>
      <c r="D125" s="183"/>
      <c r="E125" s="184"/>
      <c r="F125" s="162"/>
      <c r="G125" s="162"/>
      <c r="H125" s="162"/>
      <c r="I125" s="162"/>
      <c r="J125" s="162"/>
      <c r="K125" s="162"/>
      <c r="L125" s="162"/>
      <c r="M125" s="162"/>
      <c r="N125" s="166"/>
      <c r="O125" s="166"/>
      <c r="P125" s="166"/>
      <c r="Q125" s="166"/>
      <c r="R125" s="162"/>
      <c r="S125" s="162"/>
      <c r="T125" s="162"/>
      <c r="U125" s="162"/>
      <c r="V125" s="162"/>
      <c r="W125" s="162"/>
      <c r="X125" s="162"/>
      <c r="Y125" s="162"/>
      <c r="Z125" s="163"/>
      <c r="AA125" s="163"/>
      <c r="AB125" s="163"/>
      <c r="AC125" s="163"/>
      <c r="AD125" s="163"/>
      <c r="AE125" s="163"/>
      <c r="AF125" s="163"/>
      <c r="AG125" s="163" t="s">
        <v>222</v>
      </c>
      <c r="AH125" s="163">
        <v>0</v>
      </c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</row>
    <row r="126" spans="1:60" outlineLevel="3" x14ac:dyDescent="0.2">
      <c r="A126" s="164"/>
      <c r="B126" s="165"/>
      <c r="C126" s="182" t="s">
        <v>661</v>
      </c>
      <c r="D126" s="183"/>
      <c r="E126" s="184"/>
      <c r="F126" s="162"/>
      <c r="G126" s="162"/>
      <c r="H126" s="162"/>
      <c r="I126" s="162"/>
      <c r="J126" s="162"/>
      <c r="K126" s="162"/>
      <c r="L126" s="162"/>
      <c r="M126" s="162"/>
      <c r="N126" s="166"/>
      <c r="O126" s="166"/>
      <c r="P126" s="166"/>
      <c r="Q126" s="166"/>
      <c r="R126" s="162"/>
      <c r="S126" s="162"/>
      <c r="T126" s="162"/>
      <c r="U126" s="162"/>
      <c r="V126" s="162"/>
      <c r="W126" s="162"/>
      <c r="X126" s="162"/>
      <c r="Y126" s="162"/>
      <c r="Z126" s="163"/>
      <c r="AA126" s="163"/>
      <c r="AB126" s="163"/>
      <c r="AC126" s="163"/>
      <c r="AD126" s="163"/>
      <c r="AE126" s="163"/>
      <c r="AF126" s="163"/>
      <c r="AG126" s="163" t="s">
        <v>222</v>
      </c>
      <c r="AH126" s="163">
        <v>0</v>
      </c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</row>
    <row r="127" spans="1:60" outlineLevel="3" x14ac:dyDescent="0.2">
      <c r="A127" s="164"/>
      <c r="B127" s="165"/>
      <c r="C127" s="182" t="s">
        <v>662</v>
      </c>
      <c r="D127" s="183"/>
      <c r="E127" s="184">
        <v>19.4145</v>
      </c>
      <c r="F127" s="162"/>
      <c r="G127" s="162"/>
      <c r="H127" s="162"/>
      <c r="I127" s="162"/>
      <c r="J127" s="162"/>
      <c r="K127" s="162"/>
      <c r="L127" s="162"/>
      <c r="M127" s="162"/>
      <c r="N127" s="166"/>
      <c r="O127" s="166"/>
      <c r="P127" s="166"/>
      <c r="Q127" s="166"/>
      <c r="R127" s="162"/>
      <c r="S127" s="162"/>
      <c r="T127" s="162"/>
      <c r="U127" s="162"/>
      <c r="V127" s="162"/>
      <c r="W127" s="162"/>
      <c r="X127" s="162"/>
      <c r="Y127" s="162"/>
      <c r="Z127" s="163"/>
      <c r="AA127" s="163"/>
      <c r="AB127" s="163"/>
      <c r="AC127" s="163"/>
      <c r="AD127" s="163"/>
      <c r="AE127" s="163"/>
      <c r="AF127" s="163"/>
      <c r="AG127" s="163" t="s">
        <v>222</v>
      </c>
      <c r="AH127" s="163">
        <v>0</v>
      </c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</row>
    <row r="128" spans="1:60" outlineLevel="1" x14ac:dyDescent="0.2">
      <c r="A128" s="155">
        <v>29</v>
      </c>
      <c r="B128" s="156" t="s">
        <v>663</v>
      </c>
      <c r="C128" s="157" t="s">
        <v>664</v>
      </c>
      <c r="D128" s="158" t="s">
        <v>215</v>
      </c>
      <c r="E128" s="159">
        <v>3.698</v>
      </c>
      <c r="F128" s="11"/>
      <c r="G128" s="160">
        <f>ROUND(E128*F128,2)</f>
        <v>0</v>
      </c>
      <c r="H128" s="11">
        <v>1258.71</v>
      </c>
      <c r="I128" s="160">
        <f>ROUND(E128*H128,2)</f>
        <v>4654.71</v>
      </c>
      <c r="J128" s="11">
        <v>616.29</v>
      </c>
      <c r="K128" s="160">
        <f>ROUND(E128*J128,2)</f>
        <v>2279.04</v>
      </c>
      <c r="L128" s="160">
        <v>21</v>
      </c>
      <c r="M128" s="160">
        <f>G128*(1+L128/100)</f>
        <v>0</v>
      </c>
      <c r="N128" s="159">
        <v>1.7816399999999999</v>
      </c>
      <c r="O128" s="159">
        <f>ROUND(E128*N128,2)</f>
        <v>6.59</v>
      </c>
      <c r="P128" s="159">
        <v>0</v>
      </c>
      <c r="Q128" s="159">
        <f>ROUND(E128*P128,2)</f>
        <v>0</v>
      </c>
      <c r="R128" s="160" t="s">
        <v>665</v>
      </c>
      <c r="S128" s="160" t="s">
        <v>217</v>
      </c>
      <c r="T128" s="161" t="s">
        <v>217</v>
      </c>
      <c r="U128" s="162">
        <v>1.085</v>
      </c>
      <c r="V128" s="162">
        <f>ROUND(E128*U128,2)</f>
        <v>4.01</v>
      </c>
      <c r="W128" s="162"/>
      <c r="X128" s="162" t="s">
        <v>218</v>
      </c>
      <c r="Y128" s="162" t="s">
        <v>175</v>
      </c>
      <c r="Z128" s="163"/>
      <c r="AA128" s="163"/>
      <c r="AB128" s="163"/>
      <c r="AC128" s="163"/>
      <c r="AD128" s="163"/>
      <c r="AE128" s="163"/>
      <c r="AF128" s="163"/>
      <c r="AG128" s="163" t="s">
        <v>219</v>
      </c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</row>
    <row r="129" spans="1:60" outlineLevel="2" x14ac:dyDescent="0.2">
      <c r="A129" s="164"/>
      <c r="B129" s="165"/>
      <c r="C129" s="182" t="s">
        <v>657</v>
      </c>
      <c r="D129" s="183"/>
      <c r="E129" s="184"/>
      <c r="F129" s="162"/>
      <c r="G129" s="162"/>
      <c r="H129" s="162"/>
      <c r="I129" s="162"/>
      <c r="J129" s="162"/>
      <c r="K129" s="162"/>
      <c r="L129" s="162"/>
      <c r="M129" s="162"/>
      <c r="N129" s="166"/>
      <c r="O129" s="166"/>
      <c r="P129" s="166"/>
      <c r="Q129" s="166"/>
      <c r="R129" s="162"/>
      <c r="S129" s="162"/>
      <c r="T129" s="162"/>
      <c r="U129" s="162"/>
      <c r="V129" s="162"/>
      <c r="W129" s="162"/>
      <c r="X129" s="162"/>
      <c r="Y129" s="162"/>
      <c r="Z129" s="163"/>
      <c r="AA129" s="163"/>
      <c r="AB129" s="163"/>
      <c r="AC129" s="163"/>
      <c r="AD129" s="163"/>
      <c r="AE129" s="163"/>
      <c r="AF129" s="163"/>
      <c r="AG129" s="163" t="s">
        <v>222</v>
      </c>
      <c r="AH129" s="163">
        <v>0</v>
      </c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</row>
    <row r="130" spans="1:60" outlineLevel="3" x14ac:dyDescent="0.2">
      <c r="A130" s="164"/>
      <c r="B130" s="165"/>
      <c r="C130" s="182" t="s">
        <v>666</v>
      </c>
      <c r="D130" s="183"/>
      <c r="E130" s="184">
        <v>3.698</v>
      </c>
      <c r="F130" s="162"/>
      <c r="G130" s="162"/>
      <c r="H130" s="162"/>
      <c r="I130" s="162"/>
      <c r="J130" s="162"/>
      <c r="K130" s="162"/>
      <c r="L130" s="162"/>
      <c r="M130" s="162"/>
      <c r="N130" s="166"/>
      <c r="O130" s="166"/>
      <c r="P130" s="166"/>
      <c r="Q130" s="166"/>
      <c r="R130" s="162"/>
      <c r="S130" s="162"/>
      <c r="T130" s="162"/>
      <c r="U130" s="162"/>
      <c r="V130" s="162"/>
      <c r="W130" s="162"/>
      <c r="X130" s="162"/>
      <c r="Y130" s="162"/>
      <c r="Z130" s="163"/>
      <c r="AA130" s="163"/>
      <c r="AB130" s="163"/>
      <c r="AC130" s="163"/>
      <c r="AD130" s="163"/>
      <c r="AE130" s="163"/>
      <c r="AF130" s="163"/>
      <c r="AG130" s="163" t="s">
        <v>222</v>
      </c>
      <c r="AH130" s="163">
        <v>0</v>
      </c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</row>
    <row r="131" spans="1:60" outlineLevel="1" x14ac:dyDescent="0.2">
      <c r="A131" s="155">
        <v>30</v>
      </c>
      <c r="B131" s="156" t="s">
        <v>667</v>
      </c>
      <c r="C131" s="157" t="s">
        <v>668</v>
      </c>
      <c r="D131" s="158" t="s">
        <v>215</v>
      </c>
      <c r="E131" s="159">
        <v>1.849</v>
      </c>
      <c r="F131" s="11"/>
      <c r="G131" s="160">
        <f>ROUND(E131*F131,2)</f>
        <v>0</v>
      </c>
      <c r="H131" s="11">
        <v>1458.71</v>
      </c>
      <c r="I131" s="160">
        <f>ROUND(E131*H131,2)</f>
        <v>2697.15</v>
      </c>
      <c r="J131" s="11">
        <v>616.29</v>
      </c>
      <c r="K131" s="160">
        <f>ROUND(E131*J131,2)</f>
        <v>1139.52</v>
      </c>
      <c r="L131" s="160">
        <v>21</v>
      </c>
      <c r="M131" s="160">
        <f>G131*(1+L131/100)</f>
        <v>0</v>
      </c>
      <c r="N131" s="159">
        <v>1.7816399999999999</v>
      </c>
      <c r="O131" s="159">
        <f>ROUND(E131*N131,2)</f>
        <v>3.29</v>
      </c>
      <c r="P131" s="159">
        <v>0</v>
      </c>
      <c r="Q131" s="159">
        <f>ROUND(E131*P131,2)</f>
        <v>0</v>
      </c>
      <c r="R131" s="160" t="s">
        <v>665</v>
      </c>
      <c r="S131" s="160" t="s">
        <v>217</v>
      </c>
      <c r="T131" s="161" t="s">
        <v>217</v>
      </c>
      <c r="U131" s="162">
        <v>1.085</v>
      </c>
      <c r="V131" s="162">
        <f>ROUND(E131*U131,2)</f>
        <v>2.0099999999999998</v>
      </c>
      <c r="W131" s="162"/>
      <c r="X131" s="162" t="s">
        <v>218</v>
      </c>
      <c r="Y131" s="162" t="s">
        <v>175</v>
      </c>
      <c r="Z131" s="163"/>
      <c r="AA131" s="163"/>
      <c r="AB131" s="163"/>
      <c r="AC131" s="163"/>
      <c r="AD131" s="163"/>
      <c r="AE131" s="163"/>
      <c r="AF131" s="163"/>
      <c r="AG131" s="163" t="s">
        <v>219</v>
      </c>
      <c r="AH131" s="163"/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</row>
    <row r="132" spans="1:60" outlineLevel="2" x14ac:dyDescent="0.2">
      <c r="A132" s="164"/>
      <c r="B132" s="165"/>
      <c r="C132" s="182" t="s">
        <v>657</v>
      </c>
      <c r="D132" s="183"/>
      <c r="E132" s="184"/>
      <c r="F132" s="162"/>
      <c r="G132" s="162"/>
      <c r="H132" s="162"/>
      <c r="I132" s="162"/>
      <c r="J132" s="162"/>
      <c r="K132" s="162"/>
      <c r="L132" s="162"/>
      <c r="M132" s="162"/>
      <c r="N132" s="166"/>
      <c r="O132" s="166"/>
      <c r="P132" s="166"/>
      <c r="Q132" s="166"/>
      <c r="R132" s="162"/>
      <c r="S132" s="162"/>
      <c r="T132" s="162"/>
      <c r="U132" s="162"/>
      <c r="V132" s="162"/>
      <c r="W132" s="162"/>
      <c r="X132" s="162"/>
      <c r="Y132" s="162"/>
      <c r="Z132" s="163"/>
      <c r="AA132" s="163"/>
      <c r="AB132" s="163"/>
      <c r="AC132" s="163"/>
      <c r="AD132" s="163"/>
      <c r="AE132" s="163"/>
      <c r="AF132" s="163"/>
      <c r="AG132" s="163" t="s">
        <v>222</v>
      </c>
      <c r="AH132" s="163">
        <v>0</v>
      </c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</row>
    <row r="133" spans="1:60" outlineLevel="3" x14ac:dyDescent="0.2">
      <c r="A133" s="164"/>
      <c r="B133" s="165"/>
      <c r="C133" s="182" t="s">
        <v>669</v>
      </c>
      <c r="D133" s="183"/>
      <c r="E133" s="184">
        <v>1.849</v>
      </c>
      <c r="F133" s="162"/>
      <c r="G133" s="162"/>
      <c r="H133" s="162"/>
      <c r="I133" s="162"/>
      <c r="J133" s="162"/>
      <c r="K133" s="162"/>
      <c r="L133" s="162"/>
      <c r="M133" s="162"/>
      <c r="N133" s="166"/>
      <c r="O133" s="166"/>
      <c r="P133" s="166"/>
      <c r="Q133" s="166"/>
      <c r="R133" s="162"/>
      <c r="S133" s="162"/>
      <c r="T133" s="162"/>
      <c r="U133" s="162"/>
      <c r="V133" s="162"/>
      <c r="W133" s="162"/>
      <c r="X133" s="162"/>
      <c r="Y133" s="162"/>
      <c r="Z133" s="163"/>
      <c r="AA133" s="163"/>
      <c r="AB133" s="163"/>
      <c r="AC133" s="163"/>
      <c r="AD133" s="163"/>
      <c r="AE133" s="163"/>
      <c r="AF133" s="163"/>
      <c r="AG133" s="163" t="s">
        <v>222</v>
      </c>
      <c r="AH133" s="163">
        <v>0</v>
      </c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</row>
    <row r="134" spans="1:60" x14ac:dyDescent="0.2">
      <c r="A134" s="147" t="s">
        <v>168</v>
      </c>
      <c r="B134" s="148" t="s">
        <v>84</v>
      </c>
      <c r="C134" s="149" t="s">
        <v>85</v>
      </c>
      <c r="D134" s="150"/>
      <c r="E134" s="151"/>
      <c r="F134" s="152"/>
      <c r="G134" s="152">
        <f>SUMIF(AG135:AG169,"&lt;&gt;NOR",G135:G169)</f>
        <v>0</v>
      </c>
      <c r="H134" s="152"/>
      <c r="I134" s="152">
        <f>SUM(I135:I169)</f>
        <v>2505.84</v>
      </c>
      <c r="J134" s="152"/>
      <c r="K134" s="152">
        <f>SUM(K135:K169)</f>
        <v>744.85</v>
      </c>
      <c r="L134" s="152"/>
      <c r="M134" s="152">
        <f>SUM(M135:M169)</f>
        <v>0</v>
      </c>
      <c r="N134" s="151"/>
      <c r="O134" s="151">
        <f>SUM(O135:O169)</f>
        <v>0.01</v>
      </c>
      <c r="P134" s="151"/>
      <c r="Q134" s="151">
        <f>SUM(Q135:Q169)</f>
        <v>0</v>
      </c>
      <c r="R134" s="152"/>
      <c r="S134" s="152"/>
      <c r="T134" s="153"/>
      <c r="U134" s="154"/>
      <c r="V134" s="154">
        <f>SUM(V135:V169)</f>
        <v>1.59</v>
      </c>
      <c r="W134" s="154"/>
      <c r="X134" s="154"/>
      <c r="Y134" s="154"/>
      <c r="AG134" s="14" t="s">
        <v>169</v>
      </c>
    </row>
    <row r="135" spans="1:60" ht="22.5" outlineLevel="1" x14ac:dyDescent="0.2">
      <c r="A135" s="155">
        <v>31</v>
      </c>
      <c r="B135" s="156" t="s">
        <v>670</v>
      </c>
      <c r="C135" s="157" t="s">
        <v>671</v>
      </c>
      <c r="D135" s="158" t="s">
        <v>276</v>
      </c>
      <c r="E135" s="159">
        <v>17</v>
      </c>
      <c r="F135" s="11"/>
      <c r="G135" s="160">
        <f>ROUND(E135*F135,2)</f>
        <v>0</v>
      </c>
      <c r="H135" s="11">
        <v>0</v>
      </c>
      <c r="I135" s="160">
        <f>ROUND(E135*H135,2)</f>
        <v>0</v>
      </c>
      <c r="J135" s="11">
        <v>32.5</v>
      </c>
      <c r="K135" s="160">
        <f>ROUND(E135*J135,2)</f>
        <v>552.5</v>
      </c>
      <c r="L135" s="160">
        <v>21</v>
      </c>
      <c r="M135" s="160">
        <f>G135*(1+L135/100)</f>
        <v>0</v>
      </c>
      <c r="N135" s="159">
        <v>0</v>
      </c>
      <c r="O135" s="159">
        <f>ROUND(E135*N135,2)</f>
        <v>0</v>
      </c>
      <c r="P135" s="159">
        <v>0</v>
      </c>
      <c r="Q135" s="159">
        <f>ROUND(E135*P135,2)</f>
        <v>0</v>
      </c>
      <c r="R135" s="160" t="s">
        <v>655</v>
      </c>
      <c r="S135" s="160" t="s">
        <v>217</v>
      </c>
      <c r="T135" s="161" t="s">
        <v>217</v>
      </c>
      <c r="U135" s="162">
        <v>7.0000000000000007E-2</v>
      </c>
      <c r="V135" s="162">
        <f>ROUND(E135*U135,2)</f>
        <v>1.19</v>
      </c>
      <c r="W135" s="162"/>
      <c r="X135" s="162" t="s">
        <v>218</v>
      </c>
      <c r="Y135" s="162" t="s">
        <v>175</v>
      </c>
      <c r="Z135" s="163"/>
      <c r="AA135" s="163"/>
      <c r="AB135" s="163"/>
      <c r="AC135" s="163"/>
      <c r="AD135" s="163"/>
      <c r="AE135" s="163"/>
      <c r="AF135" s="163"/>
      <c r="AG135" s="163" t="s">
        <v>219</v>
      </c>
      <c r="AH135" s="163"/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</row>
    <row r="136" spans="1:60" outlineLevel="2" x14ac:dyDescent="0.2">
      <c r="A136" s="164"/>
      <c r="B136" s="165"/>
      <c r="C136" s="258" t="s">
        <v>672</v>
      </c>
      <c r="D136" s="259"/>
      <c r="E136" s="259"/>
      <c r="F136" s="259"/>
      <c r="G136" s="259"/>
      <c r="H136" s="162"/>
      <c r="I136" s="162"/>
      <c r="J136" s="162"/>
      <c r="K136" s="162"/>
      <c r="L136" s="162"/>
      <c r="M136" s="162"/>
      <c r="N136" s="166"/>
      <c r="O136" s="166"/>
      <c r="P136" s="166"/>
      <c r="Q136" s="166"/>
      <c r="R136" s="162"/>
      <c r="S136" s="162"/>
      <c r="T136" s="162"/>
      <c r="U136" s="162"/>
      <c r="V136" s="162"/>
      <c r="W136" s="162"/>
      <c r="X136" s="162"/>
      <c r="Y136" s="162"/>
      <c r="Z136" s="163"/>
      <c r="AA136" s="163"/>
      <c r="AB136" s="163"/>
      <c r="AC136" s="163"/>
      <c r="AD136" s="163"/>
      <c r="AE136" s="163"/>
      <c r="AF136" s="163"/>
      <c r="AG136" s="163" t="s">
        <v>178</v>
      </c>
      <c r="AH136" s="163"/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</row>
    <row r="137" spans="1:60" outlineLevel="2" x14ac:dyDescent="0.2">
      <c r="A137" s="164"/>
      <c r="B137" s="165"/>
      <c r="C137" s="182" t="s">
        <v>583</v>
      </c>
      <c r="D137" s="183"/>
      <c r="E137" s="184"/>
      <c r="F137" s="162"/>
      <c r="G137" s="162"/>
      <c r="H137" s="162"/>
      <c r="I137" s="162"/>
      <c r="J137" s="162"/>
      <c r="K137" s="162"/>
      <c r="L137" s="162"/>
      <c r="M137" s="162"/>
      <c r="N137" s="166"/>
      <c r="O137" s="166"/>
      <c r="P137" s="166"/>
      <c r="Q137" s="166"/>
      <c r="R137" s="162"/>
      <c r="S137" s="162"/>
      <c r="T137" s="162"/>
      <c r="U137" s="162"/>
      <c r="V137" s="162"/>
      <c r="W137" s="162"/>
      <c r="X137" s="162"/>
      <c r="Y137" s="162"/>
      <c r="Z137" s="163"/>
      <c r="AA137" s="163"/>
      <c r="AB137" s="163"/>
      <c r="AC137" s="163"/>
      <c r="AD137" s="163"/>
      <c r="AE137" s="163"/>
      <c r="AF137" s="163"/>
      <c r="AG137" s="163" t="s">
        <v>222</v>
      </c>
      <c r="AH137" s="163">
        <v>0</v>
      </c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  <c r="AW137" s="163"/>
      <c r="AX137" s="163"/>
      <c r="AY137" s="163"/>
      <c r="AZ137" s="163"/>
      <c r="BA137" s="163"/>
      <c r="BB137" s="163"/>
      <c r="BC137" s="163"/>
      <c r="BD137" s="163"/>
      <c r="BE137" s="163"/>
      <c r="BF137" s="163"/>
      <c r="BG137" s="163"/>
      <c r="BH137" s="163"/>
    </row>
    <row r="138" spans="1:60" outlineLevel="3" x14ac:dyDescent="0.2">
      <c r="A138" s="164"/>
      <c r="B138" s="165"/>
      <c r="C138" s="182" t="s">
        <v>673</v>
      </c>
      <c r="D138" s="183"/>
      <c r="E138" s="184">
        <v>17</v>
      </c>
      <c r="F138" s="162"/>
      <c r="G138" s="162"/>
      <c r="H138" s="162"/>
      <c r="I138" s="162"/>
      <c r="J138" s="162"/>
      <c r="K138" s="162"/>
      <c r="L138" s="162"/>
      <c r="M138" s="162"/>
      <c r="N138" s="166"/>
      <c r="O138" s="166"/>
      <c r="P138" s="166"/>
      <c r="Q138" s="166"/>
      <c r="R138" s="162"/>
      <c r="S138" s="162"/>
      <c r="T138" s="162"/>
      <c r="U138" s="162"/>
      <c r="V138" s="162"/>
      <c r="W138" s="162"/>
      <c r="X138" s="162"/>
      <c r="Y138" s="162"/>
      <c r="Z138" s="163"/>
      <c r="AA138" s="163"/>
      <c r="AB138" s="163"/>
      <c r="AC138" s="163"/>
      <c r="AD138" s="163"/>
      <c r="AE138" s="163"/>
      <c r="AF138" s="163"/>
      <c r="AG138" s="163" t="s">
        <v>222</v>
      </c>
      <c r="AH138" s="163">
        <v>0</v>
      </c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</row>
    <row r="139" spans="1:60" ht="22.5" outlineLevel="1" x14ac:dyDescent="0.2">
      <c r="A139" s="155">
        <v>32</v>
      </c>
      <c r="B139" s="156" t="s">
        <v>674</v>
      </c>
      <c r="C139" s="157" t="s">
        <v>675</v>
      </c>
      <c r="D139" s="158" t="s">
        <v>276</v>
      </c>
      <c r="E139" s="159">
        <v>17.510000000000002</v>
      </c>
      <c r="F139" s="11"/>
      <c r="G139" s="160">
        <f>ROUND(E139*F139,2)</f>
        <v>0</v>
      </c>
      <c r="H139" s="11">
        <v>51.6</v>
      </c>
      <c r="I139" s="160">
        <f>ROUND(E139*H139,2)</f>
        <v>903.52</v>
      </c>
      <c r="J139" s="11">
        <v>0</v>
      </c>
      <c r="K139" s="160">
        <f>ROUND(E139*J139,2)</f>
        <v>0</v>
      </c>
      <c r="L139" s="160">
        <v>21</v>
      </c>
      <c r="M139" s="160">
        <f>G139*(1+L139/100)</f>
        <v>0</v>
      </c>
      <c r="N139" s="159">
        <v>4.8000000000000001E-4</v>
      </c>
      <c r="O139" s="159">
        <f>ROUND(E139*N139,2)</f>
        <v>0.01</v>
      </c>
      <c r="P139" s="159">
        <v>0</v>
      </c>
      <c r="Q139" s="159">
        <f>ROUND(E139*P139,2)</f>
        <v>0</v>
      </c>
      <c r="R139" s="160" t="s">
        <v>239</v>
      </c>
      <c r="S139" s="160" t="s">
        <v>217</v>
      </c>
      <c r="T139" s="161" t="s">
        <v>217</v>
      </c>
      <c r="U139" s="162">
        <v>0</v>
      </c>
      <c r="V139" s="162">
        <f>ROUND(E139*U139,2)</f>
        <v>0</v>
      </c>
      <c r="W139" s="162"/>
      <c r="X139" s="162" t="s">
        <v>240</v>
      </c>
      <c r="Y139" s="162" t="s">
        <v>175</v>
      </c>
      <c r="Z139" s="163"/>
      <c r="AA139" s="163"/>
      <c r="AB139" s="163"/>
      <c r="AC139" s="163"/>
      <c r="AD139" s="163"/>
      <c r="AE139" s="163"/>
      <c r="AF139" s="163"/>
      <c r="AG139" s="163" t="s">
        <v>270</v>
      </c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63"/>
      <c r="BB139" s="163"/>
      <c r="BC139" s="163"/>
      <c r="BD139" s="163"/>
      <c r="BE139" s="163"/>
      <c r="BF139" s="163"/>
      <c r="BG139" s="163"/>
      <c r="BH139" s="163"/>
    </row>
    <row r="140" spans="1:60" outlineLevel="2" x14ac:dyDescent="0.2">
      <c r="A140" s="164"/>
      <c r="B140" s="165"/>
      <c r="C140" s="258" t="s">
        <v>672</v>
      </c>
      <c r="D140" s="259"/>
      <c r="E140" s="259"/>
      <c r="F140" s="259"/>
      <c r="G140" s="259"/>
      <c r="H140" s="162"/>
      <c r="I140" s="162"/>
      <c r="J140" s="162"/>
      <c r="K140" s="162"/>
      <c r="L140" s="162"/>
      <c r="M140" s="162"/>
      <c r="N140" s="166"/>
      <c r="O140" s="166"/>
      <c r="P140" s="166"/>
      <c r="Q140" s="166"/>
      <c r="R140" s="162"/>
      <c r="S140" s="162"/>
      <c r="T140" s="162"/>
      <c r="U140" s="162"/>
      <c r="V140" s="162"/>
      <c r="W140" s="162"/>
      <c r="X140" s="162"/>
      <c r="Y140" s="162"/>
      <c r="Z140" s="163"/>
      <c r="AA140" s="163"/>
      <c r="AB140" s="163"/>
      <c r="AC140" s="163"/>
      <c r="AD140" s="163"/>
      <c r="AE140" s="163"/>
      <c r="AF140" s="163"/>
      <c r="AG140" s="163" t="s">
        <v>178</v>
      </c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</row>
    <row r="141" spans="1:60" outlineLevel="2" x14ac:dyDescent="0.2">
      <c r="A141" s="164"/>
      <c r="B141" s="165"/>
      <c r="C141" s="182" t="s">
        <v>583</v>
      </c>
      <c r="D141" s="183"/>
      <c r="E141" s="184"/>
      <c r="F141" s="162"/>
      <c r="G141" s="162"/>
      <c r="H141" s="162"/>
      <c r="I141" s="162"/>
      <c r="J141" s="162"/>
      <c r="K141" s="162"/>
      <c r="L141" s="162"/>
      <c r="M141" s="162"/>
      <c r="N141" s="166"/>
      <c r="O141" s="166"/>
      <c r="P141" s="166"/>
      <c r="Q141" s="166"/>
      <c r="R141" s="162"/>
      <c r="S141" s="162"/>
      <c r="T141" s="162"/>
      <c r="U141" s="162"/>
      <c r="V141" s="162"/>
      <c r="W141" s="162"/>
      <c r="X141" s="162"/>
      <c r="Y141" s="162"/>
      <c r="Z141" s="163"/>
      <c r="AA141" s="163"/>
      <c r="AB141" s="163"/>
      <c r="AC141" s="163"/>
      <c r="AD141" s="163"/>
      <c r="AE141" s="163"/>
      <c r="AF141" s="163"/>
      <c r="AG141" s="163" t="s">
        <v>222</v>
      </c>
      <c r="AH141" s="163">
        <v>0</v>
      </c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63"/>
      <c r="BB141" s="163"/>
      <c r="BC141" s="163"/>
      <c r="BD141" s="163"/>
      <c r="BE141" s="163"/>
      <c r="BF141" s="163"/>
      <c r="BG141" s="163"/>
      <c r="BH141" s="163"/>
    </row>
    <row r="142" spans="1:60" outlineLevel="3" x14ac:dyDescent="0.2">
      <c r="A142" s="164"/>
      <c r="B142" s="165"/>
      <c r="C142" s="182" t="s">
        <v>330</v>
      </c>
      <c r="D142" s="183"/>
      <c r="E142" s="184"/>
      <c r="F142" s="162"/>
      <c r="G142" s="162"/>
      <c r="H142" s="162"/>
      <c r="I142" s="162"/>
      <c r="J142" s="162"/>
      <c r="K142" s="162"/>
      <c r="L142" s="162"/>
      <c r="M142" s="162"/>
      <c r="N142" s="166"/>
      <c r="O142" s="166"/>
      <c r="P142" s="166"/>
      <c r="Q142" s="166"/>
      <c r="R142" s="162"/>
      <c r="S142" s="162"/>
      <c r="T142" s="162"/>
      <c r="U142" s="162"/>
      <c r="V142" s="162"/>
      <c r="W142" s="162"/>
      <c r="X142" s="162"/>
      <c r="Y142" s="162"/>
      <c r="Z142" s="163"/>
      <c r="AA142" s="163"/>
      <c r="AB142" s="163"/>
      <c r="AC142" s="163"/>
      <c r="AD142" s="163"/>
      <c r="AE142" s="163"/>
      <c r="AF142" s="163"/>
      <c r="AG142" s="163" t="s">
        <v>222</v>
      </c>
      <c r="AH142" s="163">
        <v>0</v>
      </c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</row>
    <row r="143" spans="1:60" outlineLevel="3" x14ac:dyDescent="0.2">
      <c r="A143" s="164"/>
      <c r="B143" s="165"/>
      <c r="C143" s="182" t="s">
        <v>676</v>
      </c>
      <c r="D143" s="183"/>
      <c r="E143" s="184">
        <v>17.510000000000002</v>
      </c>
      <c r="F143" s="162"/>
      <c r="G143" s="162"/>
      <c r="H143" s="162"/>
      <c r="I143" s="162"/>
      <c r="J143" s="162"/>
      <c r="K143" s="162"/>
      <c r="L143" s="162"/>
      <c r="M143" s="162"/>
      <c r="N143" s="166"/>
      <c r="O143" s="166"/>
      <c r="P143" s="166"/>
      <c r="Q143" s="166"/>
      <c r="R143" s="162"/>
      <c r="S143" s="162"/>
      <c r="T143" s="162"/>
      <c r="U143" s="162"/>
      <c r="V143" s="162"/>
      <c r="W143" s="162"/>
      <c r="X143" s="162"/>
      <c r="Y143" s="162"/>
      <c r="Z143" s="163"/>
      <c r="AA143" s="163"/>
      <c r="AB143" s="163"/>
      <c r="AC143" s="163"/>
      <c r="AD143" s="163"/>
      <c r="AE143" s="163"/>
      <c r="AF143" s="163"/>
      <c r="AG143" s="163" t="s">
        <v>222</v>
      </c>
      <c r="AH143" s="163">
        <v>0</v>
      </c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3"/>
      <c r="BD143" s="163"/>
      <c r="BE143" s="163"/>
      <c r="BF143" s="163"/>
      <c r="BG143" s="163"/>
      <c r="BH143" s="163"/>
    </row>
    <row r="144" spans="1:60" ht="22.5" outlineLevel="1" x14ac:dyDescent="0.2">
      <c r="A144" s="155">
        <v>33</v>
      </c>
      <c r="B144" s="156" t="s">
        <v>677</v>
      </c>
      <c r="C144" s="157" t="s">
        <v>678</v>
      </c>
      <c r="D144" s="158" t="s">
        <v>276</v>
      </c>
      <c r="E144" s="159">
        <v>1</v>
      </c>
      <c r="F144" s="11"/>
      <c r="G144" s="160">
        <f>ROUND(E144*F144,2)</f>
        <v>0</v>
      </c>
      <c r="H144" s="11">
        <v>0</v>
      </c>
      <c r="I144" s="160">
        <f>ROUND(E144*H144,2)</f>
        <v>0</v>
      </c>
      <c r="J144" s="11">
        <v>21.2</v>
      </c>
      <c r="K144" s="160">
        <f>ROUND(E144*J144,2)</f>
        <v>21.2</v>
      </c>
      <c r="L144" s="160">
        <v>21</v>
      </c>
      <c r="M144" s="160">
        <f>G144*(1+L144/100)</f>
        <v>0</v>
      </c>
      <c r="N144" s="159">
        <v>0</v>
      </c>
      <c r="O144" s="159">
        <f>ROUND(E144*N144,2)</f>
        <v>0</v>
      </c>
      <c r="P144" s="159">
        <v>0</v>
      </c>
      <c r="Q144" s="159">
        <f>ROUND(E144*P144,2)</f>
        <v>0</v>
      </c>
      <c r="R144" s="160" t="s">
        <v>655</v>
      </c>
      <c r="S144" s="160" t="s">
        <v>217</v>
      </c>
      <c r="T144" s="161" t="s">
        <v>217</v>
      </c>
      <c r="U144" s="162">
        <v>0.05</v>
      </c>
      <c r="V144" s="162">
        <f>ROUND(E144*U144,2)</f>
        <v>0.05</v>
      </c>
      <c r="W144" s="162"/>
      <c r="X144" s="162" t="s">
        <v>218</v>
      </c>
      <c r="Y144" s="162" t="s">
        <v>175</v>
      </c>
      <c r="Z144" s="163"/>
      <c r="AA144" s="163"/>
      <c r="AB144" s="163"/>
      <c r="AC144" s="163"/>
      <c r="AD144" s="163"/>
      <c r="AE144" s="163"/>
      <c r="AF144" s="163"/>
      <c r="AG144" s="163" t="s">
        <v>219</v>
      </c>
      <c r="AH144" s="163"/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</row>
    <row r="145" spans="1:60" outlineLevel="2" x14ac:dyDescent="0.2">
      <c r="A145" s="164"/>
      <c r="B145" s="165"/>
      <c r="C145" s="258" t="s">
        <v>672</v>
      </c>
      <c r="D145" s="259"/>
      <c r="E145" s="259"/>
      <c r="F145" s="259"/>
      <c r="G145" s="259"/>
      <c r="H145" s="162"/>
      <c r="I145" s="162"/>
      <c r="J145" s="162"/>
      <c r="K145" s="162"/>
      <c r="L145" s="162"/>
      <c r="M145" s="162"/>
      <c r="N145" s="166"/>
      <c r="O145" s="166"/>
      <c r="P145" s="166"/>
      <c r="Q145" s="166"/>
      <c r="R145" s="162"/>
      <c r="S145" s="162"/>
      <c r="T145" s="162"/>
      <c r="U145" s="162"/>
      <c r="V145" s="162"/>
      <c r="W145" s="162"/>
      <c r="X145" s="162"/>
      <c r="Y145" s="162"/>
      <c r="Z145" s="163"/>
      <c r="AA145" s="163"/>
      <c r="AB145" s="163"/>
      <c r="AC145" s="163"/>
      <c r="AD145" s="163"/>
      <c r="AE145" s="163"/>
      <c r="AF145" s="163"/>
      <c r="AG145" s="163" t="s">
        <v>178</v>
      </c>
      <c r="AH145" s="163"/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63"/>
      <c r="BB145" s="163"/>
      <c r="BC145" s="163"/>
      <c r="BD145" s="163"/>
      <c r="BE145" s="163"/>
      <c r="BF145" s="163"/>
      <c r="BG145" s="163"/>
      <c r="BH145" s="163"/>
    </row>
    <row r="146" spans="1:60" outlineLevel="2" x14ac:dyDescent="0.2">
      <c r="A146" s="164"/>
      <c r="B146" s="165"/>
      <c r="C146" s="182" t="s">
        <v>583</v>
      </c>
      <c r="D146" s="183"/>
      <c r="E146" s="184"/>
      <c r="F146" s="162"/>
      <c r="G146" s="162"/>
      <c r="H146" s="162"/>
      <c r="I146" s="162"/>
      <c r="J146" s="162"/>
      <c r="K146" s="162"/>
      <c r="L146" s="162"/>
      <c r="M146" s="162"/>
      <c r="N146" s="166"/>
      <c r="O146" s="166"/>
      <c r="P146" s="166"/>
      <c r="Q146" s="166"/>
      <c r="R146" s="162"/>
      <c r="S146" s="162"/>
      <c r="T146" s="162"/>
      <c r="U146" s="162"/>
      <c r="V146" s="162"/>
      <c r="W146" s="162"/>
      <c r="X146" s="162"/>
      <c r="Y146" s="162"/>
      <c r="Z146" s="163"/>
      <c r="AA146" s="163"/>
      <c r="AB146" s="163"/>
      <c r="AC146" s="163"/>
      <c r="AD146" s="163"/>
      <c r="AE146" s="163"/>
      <c r="AF146" s="163"/>
      <c r="AG146" s="163" t="s">
        <v>222</v>
      </c>
      <c r="AH146" s="163">
        <v>0</v>
      </c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</row>
    <row r="147" spans="1:60" outlineLevel="3" x14ac:dyDescent="0.2">
      <c r="A147" s="164"/>
      <c r="B147" s="165"/>
      <c r="C147" s="182" t="s">
        <v>679</v>
      </c>
      <c r="D147" s="183"/>
      <c r="E147" s="184">
        <v>1</v>
      </c>
      <c r="F147" s="162"/>
      <c r="G147" s="162"/>
      <c r="H147" s="162"/>
      <c r="I147" s="162"/>
      <c r="J147" s="162"/>
      <c r="K147" s="162"/>
      <c r="L147" s="162"/>
      <c r="M147" s="162"/>
      <c r="N147" s="166"/>
      <c r="O147" s="166"/>
      <c r="P147" s="166"/>
      <c r="Q147" s="166"/>
      <c r="R147" s="162"/>
      <c r="S147" s="162"/>
      <c r="T147" s="162"/>
      <c r="U147" s="162"/>
      <c r="V147" s="162"/>
      <c r="W147" s="162"/>
      <c r="X147" s="162"/>
      <c r="Y147" s="162"/>
      <c r="Z147" s="163"/>
      <c r="AA147" s="163"/>
      <c r="AB147" s="163"/>
      <c r="AC147" s="163"/>
      <c r="AD147" s="163"/>
      <c r="AE147" s="163"/>
      <c r="AF147" s="163"/>
      <c r="AG147" s="163" t="s">
        <v>222</v>
      </c>
      <c r="AH147" s="163">
        <v>0</v>
      </c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</row>
    <row r="148" spans="1:60" ht="22.5" outlineLevel="1" x14ac:dyDescent="0.2">
      <c r="A148" s="155">
        <v>34</v>
      </c>
      <c r="B148" s="156" t="s">
        <v>680</v>
      </c>
      <c r="C148" s="157" t="s">
        <v>681</v>
      </c>
      <c r="D148" s="158" t="s">
        <v>276</v>
      </c>
      <c r="E148" s="159">
        <v>1.03</v>
      </c>
      <c r="F148" s="11"/>
      <c r="G148" s="160">
        <f>ROUND(E148*F148,2)</f>
        <v>0</v>
      </c>
      <c r="H148" s="11">
        <v>142</v>
      </c>
      <c r="I148" s="160">
        <f>ROUND(E148*H148,2)</f>
        <v>146.26</v>
      </c>
      <c r="J148" s="11">
        <v>0</v>
      </c>
      <c r="K148" s="160">
        <f>ROUND(E148*J148,2)</f>
        <v>0</v>
      </c>
      <c r="L148" s="160">
        <v>21</v>
      </c>
      <c r="M148" s="160">
        <f>G148*(1+L148/100)</f>
        <v>0</v>
      </c>
      <c r="N148" s="159">
        <v>8.0000000000000004E-4</v>
      </c>
      <c r="O148" s="159">
        <f>ROUND(E148*N148,2)</f>
        <v>0</v>
      </c>
      <c r="P148" s="159">
        <v>0</v>
      </c>
      <c r="Q148" s="159">
        <f>ROUND(E148*P148,2)</f>
        <v>0</v>
      </c>
      <c r="R148" s="160" t="s">
        <v>239</v>
      </c>
      <c r="S148" s="160" t="s">
        <v>217</v>
      </c>
      <c r="T148" s="161" t="s">
        <v>217</v>
      </c>
      <c r="U148" s="162">
        <v>0</v>
      </c>
      <c r="V148" s="162">
        <f>ROUND(E148*U148,2)</f>
        <v>0</v>
      </c>
      <c r="W148" s="162"/>
      <c r="X148" s="162" t="s">
        <v>240</v>
      </c>
      <c r="Y148" s="162" t="s">
        <v>175</v>
      </c>
      <c r="Z148" s="163"/>
      <c r="AA148" s="163"/>
      <c r="AB148" s="163"/>
      <c r="AC148" s="163"/>
      <c r="AD148" s="163"/>
      <c r="AE148" s="163"/>
      <c r="AF148" s="163"/>
      <c r="AG148" s="163" t="s">
        <v>270</v>
      </c>
      <c r="AH148" s="163"/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63"/>
      <c r="BB148" s="163"/>
      <c r="BC148" s="163"/>
      <c r="BD148" s="163"/>
      <c r="BE148" s="163"/>
      <c r="BF148" s="163"/>
      <c r="BG148" s="163"/>
      <c r="BH148" s="163"/>
    </row>
    <row r="149" spans="1:60" outlineLevel="2" x14ac:dyDescent="0.2">
      <c r="A149" s="164"/>
      <c r="B149" s="165"/>
      <c r="C149" s="258" t="s">
        <v>672</v>
      </c>
      <c r="D149" s="259"/>
      <c r="E149" s="259"/>
      <c r="F149" s="259"/>
      <c r="G149" s="259"/>
      <c r="H149" s="162"/>
      <c r="I149" s="162"/>
      <c r="J149" s="162"/>
      <c r="K149" s="162"/>
      <c r="L149" s="162"/>
      <c r="M149" s="162"/>
      <c r="N149" s="166"/>
      <c r="O149" s="166"/>
      <c r="P149" s="166"/>
      <c r="Q149" s="166"/>
      <c r="R149" s="162"/>
      <c r="S149" s="162"/>
      <c r="T149" s="162"/>
      <c r="U149" s="162"/>
      <c r="V149" s="162"/>
      <c r="W149" s="162"/>
      <c r="X149" s="162"/>
      <c r="Y149" s="162"/>
      <c r="Z149" s="163"/>
      <c r="AA149" s="163"/>
      <c r="AB149" s="163"/>
      <c r="AC149" s="163"/>
      <c r="AD149" s="163"/>
      <c r="AE149" s="163"/>
      <c r="AF149" s="163"/>
      <c r="AG149" s="163" t="s">
        <v>178</v>
      </c>
      <c r="AH149" s="163"/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</row>
    <row r="150" spans="1:60" outlineLevel="2" x14ac:dyDescent="0.2">
      <c r="A150" s="164"/>
      <c r="B150" s="165"/>
      <c r="C150" s="182" t="s">
        <v>583</v>
      </c>
      <c r="D150" s="183"/>
      <c r="E150" s="184"/>
      <c r="F150" s="162"/>
      <c r="G150" s="162"/>
      <c r="H150" s="162"/>
      <c r="I150" s="162"/>
      <c r="J150" s="162"/>
      <c r="K150" s="162"/>
      <c r="L150" s="162"/>
      <c r="M150" s="162"/>
      <c r="N150" s="166"/>
      <c r="O150" s="166"/>
      <c r="P150" s="166"/>
      <c r="Q150" s="166"/>
      <c r="R150" s="162"/>
      <c r="S150" s="162"/>
      <c r="T150" s="162"/>
      <c r="U150" s="162"/>
      <c r="V150" s="162"/>
      <c r="W150" s="162"/>
      <c r="X150" s="162"/>
      <c r="Y150" s="162"/>
      <c r="Z150" s="163"/>
      <c r="AA150" s="163"/>
      <c r="AB150" s="163"/>
      <c r="AC150" s="163"/>
      <c r="AD150" s="163"/>
      <c r="AE150" s="163"/>
      <c r="AF150" s="163"/>
      <c r="AG150" s="163" t="s">
        <v>222</v>
      </c>
      <c r="AH150" s="163">
        <v>0</v>
      </c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63"/>
      <c r="BB150" s="163"/>
      <c r="BC150" s="163"/>
      <c r="BD150" s="163"/>
      <c r="BE150" s="163"/>
      <c r="BF150" s="163"/>
      <c r="BG150" s="163"/>
      <c r="BH150" s="163"/>
    </row>
    <row r="151" spans="1:60" outlineLevel="3" x14ac:dyDescent="0.2">
      <c r="A151" s="164"/>
      <c r="B151" s="165"/>
      <c r="C151" s="182" t="s">
        <v>330</v>
      </c>
      <c r="D151" s="183"/>
      <c r="E151" s="184"/>
      <c r="F151" s="162"/>
      <c r="G151" s="162"/>
      <c r="H151" s="162"/>
      <c r="I151" s="162"/>
      <c r="J151" s="162"/>
      <c r="K151" s="162"/>
      <c r="L151" s="162"/>
      <c r="M151" s="162"/>
      <c r="N151" s="166"/>
      <c r="O151" s="166"/>
      <c r="P151" s="166"/>
      <c r="Q151" s="166"/>
      <c r="R151" s="162"/>
      <c r="S151" s="162"/>
      <c r="T151" s="162"/>
      <c r="U151" s="162"/>
      <c r="V151" s="162"/>
      <c r="W151" s="162"/>
      <c r="X151" s="162"/>
      <c r="Y151" s="162"/>
      <c r="Z151" s="163"/>
      <c r="AA151" s="163"/>
      <c r="AB151" s="163"/>
      <c r="AC151" s="163"/>
      <c r="AD151" s="163"/>
      <c r="AE151" s="163"/>
      <c r="AF151" s="163"/>
      <c r="AG151" s="163" t="s">
        <v>222</v>
      </c>
      <c r="AH151" s="163">
        <v>0</v>
      </c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3"/>
      <c r="AT151" s="163"/>
      <c r="AU151" s="163"/>
      <c r="AV151" s="163"/>
      <c r="AW151" s="163"/>
      <c r="AX151" s="163"/>
      <c r="AY151" s="163"/>
      <c r="AZ151" s="163"/>
      <c r="BA151" s="163"/>
      <c r="BB151" s="163"/>
      <c r="BC151" s="163"/>
      <c r="BD151" s="163"/>
      <c r="BE151" s="163"/>
      <c r="BF151" s="163"/>
      <c r="BG151" s="163"/>
      <c r="BH151" s="163"/>
    </row>
    <row r="152" spans="1:60" outlineLevel="3" x14ac:dyDescent="0.2">
      <c r="A152" s="164"/>
      <c r="B152" s="165"/>
      <c r="C152" s="182" t="s">
        <v>682</v>
      </c>
      <c r="D152" s="183"/>
      <c r="E152" s="184">
        <v>1.03</v>
      </c>
      <c r="F152" s="162"/>
      <c r="G152" s="162"/>
      <c r="H152" s="162"/>
      <c r="I152" s="162"/>
      <c r="J152" s="162"/>
      <c r="K152" s="162"/>
      <c r="L152" s="162"/>
      <c r="M152" s="162"/>
      <c r="N152" s="166"/>
      <c r="O152" s="166"/>
      <c r="P152" s="166"/>
      <c r="Q152" s="166"/>
      <c r="R152" s="162"/>
      <c r="S152" s="162"/>
      <c r="T152" s="162"/>
      <c r="U152" s="162"/>
      <c r="V152" s="162"/>
      <c r="W152" s="162"/>
      <c r="X152" s="162"/>
      <c r="Y152" s="162"/>
      <c r="Z152" s="163"/>
      <c r="AA152" s="163"/>
      <c r="AB152" s="163"/>
      <c r="AC152" s="163"/>
      <c r="AD152" s="163"/>
      <c r="AE152" s="163"/>
      <c r="AF152" s="163"/>
      <c r="AG152" s="163" t="s">
        <v>222</v>
      </c>
      <c r="AH152" s="163">
        <v>0</v>
      </c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</row>
    <row r="153" spans="1:60" ht="22.5" outlineLevel="1" x14ac:dyDescent="0.2">
      <c r="A153" s="155">
        <v>35</v>
      </c>
      <c r="B153" s="156" t="s">
        <v>683</v>
      </c>
      <c r="C153" s="157" t="s">
        <v>684</v>
      </c>
      <c r="D153" s="158" t="s">
        <v>276</v>
      </c>
      <c r="E153" s="159">
        <v>7.5</v>
      </c>
      <c r="F153" s="11"/>
      <c r="G153" s="160">
        <f>ROUND(E153*F153,2)</f>
        <v>0</v>
      </c>
      <c r="H153" s="11">
        <v>0</v>
      </c>
      <c r="I153" s="160">
        <f>ROUND(E153*H153,2)</f>
        <v>0</v>
      </c>
      <c r="J153" s="11">
        <v>20.100000000000001</v>
      </c>
      <c r="K153" s="160">
        <f>ROUND(E153*J153,2)</f>
        <v>150.75</v>
      </c>
      <c r="L153" s="160">
        <v>21</v>
      </c>
      <c r="M153" s="160">
        <f>G153*(1+L153/100)</f>
        <v>0</v>
      </c>
      <c r="N153" s="159">
        <v>0</v>
      </c>
      <c r="O153" s="159">
        <f>ROUND(E153*N153,2)</f>
        <v>0</v>
      </c>
      <c r="P153" s="159">
        <v>0</v>
      </c>
      <c r="Q153" s="159">
        <f>ROUND(E153*P153,2)</f>
        <v>0</v>
      </c>
      <c r="R153" s="160" t="s">
        <v>655</v>
      </c>
      <c r="S153" s="160" t="s">
        <v>217</v>
      </c>
      <c r="T153" s="161" t="s">
        <v>217</v>
      </c>
      <c r="U153" s="162">
        <v>0.04</v>
      </c>
      <c r="V153" s="162">
        <f>ROUND(E153*U153,2)</f>
        <v>0.3</v>
      </c>
      <c r="W153" s="162"/>
      <c r="X153" s="162" t="s">
        <v>218</v>
      </c>
      <c r="Y153" s="162" t="s">
        <v>175</v>
      </c>
      <c r="Z153" s="163"/>
      <c r="AA153" s="163"/>
      <c r="AB153" s="163"/>
      <c r="AC153" s="163"/>
      <c r="AD153" s="163"/>
      <c r="AE153" s="163"/>
      <c r="AF153" s="163"/>
      <c r="AG153" s="163" t="s">
        <v>219</v>
      </c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</row>
    <row r="154" spans="1:60" outlineLevel="2" x14ac:dyDescent="0.2">
      <c r="A154" s="164"/>
      <c r="B154" s="165"/>
      <c r="C154" s="182" t="s">
        <v>583</v>
      </c>
      <c r="D154" s="183"/>
      <c r="E154" s="184"/>
      <c r="F154" s="162"/>
      <c r="G154" s="162"/>
      <c r="H154" s="162"/>
      <c r="I154" s="162"/>
      <c r="J154" s="162"/>
      <c r="K154" s="162"/>
      <c r="L154" s="162"/>
      <c r="M154" s="162"/>
      <c r="N154" s="166"/>
      <c r="O154" s="166"/>
      <c r="P154" s="166"/>
      <c r="Q154" s="166"/>
      <c r="R154" s="162"/>
      <c r="S154" s="162"/>
      <c r="T154" s="162"/>
      <c r="U154" s="162"/>
      <c r="V154" s="162"/>
      <c r="W154" s="162"/>
      <c r="X154" s="162"/>
      <c r="Y154" s="162"/>
      <c r="Z154" s="163"/>
      <c r="AA154" s="163"/>
      <c r="AB154" s="163"/>
      <c r="AC154" s="163"/>
      <c r="AD154" s="163"/>
      <c r="AE154" s="163"/>
      <c r="AF154" s="163"/>
      <c r="AG154" s="163" t="s">
        <v>222</v>
      </c>
      <c r="AH154" s="163">
        <v>0</v>
      </c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</row>
    <row r="155" spans="1:60" outlineLevel="3" x14ac:dyDescent="0.2">
      <c r="A155" s="164"/>
      <c r="B155" s="165"/>
      <c r="C155" s="182" t="s">
        <v>685</v>
      </c>
      <c r="D155" s="183"/>
      <c r="E155" s="184"/>
      <c r="F155" s="162"/>
      <c r="G155" s="162"/>
      <c r="H155" s="162"/>
      <c r="I155" s="162"/>
      <c r="J155" s="162"/>
      <c r="K155" s="162"/>
      <c r="L155" s="162"/>
      <c r="M155" s="162"/>
      <c r="N155" s="166"/>
      <c r="O155" s="166"/>
      <c r="P155" s="166"/>
      <c r="Q155" s="166"/>
      <c r="R155" s="162"/>
      <c r="S155" s="162"/>
      <c r="T155" s="162"/>
      <c r="U155" s="162"/>
      <c r="V155" s="162"/>
      <c r="W155" s="162"/>
      <c r="X155" s="162"/>
      <c r="Y155" s="162"/>
      <c r="Z155" s="163"/>
      <c r="AA155" s="163"/>
      <c r="AB155" s="163"/>
      <c r="AC155" s="163"/>
      <c r="AD155" s="163"/>
      <c r="AE155" s="163"/>
      <c r="AF155" s="163"/>
      <c r="AG155" s="163" t="s">
        <v>222</v>
      </c>
      <c r="AH155" s="163">
        <v>0</v>
      </c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63"/>
      <c r="BB155" s="163"/>
      <c r="BC155" s="163"/>
      <c r="BD155" s="163"/>
      <c r="BE155" s="163"/>
      <c r="BF155" s="163"/>
      <c r="BG155" s="163"/>
      <c r="BH155" s="163"/>
    </row>
    <row r="156" spans="1:60" outlineLevel="3" x14ac:dyDescent="0.2">
      <c r="A156" s="164"/>
      <c r="B156" s="165"/>
      <c r="C156" s="182" t="s">
        <v>686</v>
      </c>
      <c r="D156" s="183"/>
      <c r="E156" s="184">
        <v>7.5</v>
      </c>
      <c r="F156" s="162"/>
      <c r="G156" s="162"/>
      <c r="H156" s="162"/>
      <c r="I156" s="162"/>
      <c r="J156" s="162"/>
      <c r="K156" s="162"/>
      <c r="L156" s="162"/>
      <c r="M156" s="162"/>
      <c r="N156" s="166"/>
      <c r="O156" s="166"/>
      <c r="P156" s="166"/>
      <c r="Q156" s="166"/>
      <c r="R156" s="162"/>
      <c r="S156" s="162"/>
      <c r="T156" s="162"/>
      <c r="U156" s="162"/>
      <c r="V156" s="162"/>
      <c r="W156" s="162"/>
      <c r="X156" s="162"/>
      <c r="Y156" s="162"/>
      <c r="Z156" s="163"/>
      <c r="AA156" s="163"/>
      <c r="AB156" s="163"/>
      <c r="AC156" s="163"/>
      <c r="AD156" s="163"/>
      <c r="AE156" s="163"/>
      <c r="AF156" s="163"/>
      <c r="AG156" s="163" t="s">
        <v>222</v>
      </c>
      <c r="AH156" s="163">
        <v>0</v>
      </c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</row>
    <row r="157" spans="1:60" ht="33.75" outlineLevel="1" x14ac:dyDescent="0.2">
      <c r="A157" s="155">
        <v>36</v>
      </c>
      <c r="B157" s="156" t="s">
        <v>687</v>
      </c>
      <c r="C157" s="157" t="s">
        <v>688</v>
      </c>
      <c r="D157" s="158" t="s">
        <v>276</v>
      </c>
      <c r="E157" s="159">
        <v>7.7249999999999996</v>
      </c>
      <c r="F157" s="11"/>
      <c r="G157" s="160">
        <f>ROUND(E157*F157,2)</f>
        <v>0</v>
      </c>
      <c r="H157" s="11">
        <v>78.400000000000006</v>
      </c>
      <c r="I157" s="160">
        <f>ROUND(E157*H157,2)</f>
        <v>605.64</v>
      </c>
      <c r="J157" s="11">
        <v>0</v>
      </c>
      <c r="K157" s="160">
        <f>ROUND(E157*J157,2)</f>
        <v>0</v>
      </c>
      <c r="L157" s="160">
        <v>21</v>
      </c>
      <c r="M157" s="160">
        <f>G157*(1+L157/100)</f>
        <v>0</v>
      </c>
      <c r="N157" s="159">
        <v>2.0000000000000001E-4</v>
      </c>
      <c r="O157" s="159">
        <f>ROUND(E157*N157,2)</f>
        <v>0</v>
      </c>
      <c r="P157" s="159">
        <v>0</v>
      </c>
      <c r="Q157" s="159">
        <f>ROUND(E157*P157,2)</f>
        <v>0</v>
      </c>
      <c r="R157" s="160" t="s">
        <v>239</v>
      </c>
      <c r="S157" s="160" t="s">
        <v>217</v>
      </c>
      <c r="T157" s="161" t="s">
        <v>217</v>
      </c>
      <c r="U157" s="162">
        <v>0</v>
      </c>
      <c r="V157" s="162">
        <f>ROUND(E157*U157,2)</f>
        <v>0</v>
      </c>
      <c r="W157" s="162"/>
      <c r="X157" s="162" t="s">
        <v>240</v>
      </c>
      <c r="Y157" s="162" t="s">
        <v>175</v>
      </c>
      <c r="Z157" s="163"/>
      <c r="AA157" s="163"/>
      <c r="AB157" s="163"/>
      <c r="AC157" s="163"/>
      <c r="AD157" s="163"/>
      <c r="AE157" s="163"/>
      <c r="AF157" s="163"/>
      <c r="AG157" s="163" t="s">
        <v>270</v>
      </c>
      <c r="AH157" s="163"/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</row>
    <row r="158" spans="1:60" outlineLevel="2" x14ac:dyDescent="0.2">
      <c r="A158" s="164"/>
      <c r="B158" s="165"/>
      <c r="C158" s="182" t="s">
        <v>583</v>
      </c>
      <c r="D158" s="183"/>
      <c r="E158" s="184"/>
      <c r="F158" s="162"/>
      <c r="G158" s="162"/>
      <c r="H158" s="162"/>
      <c r="I158" s="162"/>
      <c r="J158" s="162"/>
      <c r="K158" s="162"/>
      <c r="L158" s="162"/>
      <c r="M158" s="162"/>
      <c r="N158" s="166"/>
      <c r="O158" s="166"/>
      <c r="P158" s="166"/>
      <c r="Q158" s="166"/>
      <c r="R158" s="162"/>
      <c r="S158" s="162"/>
      <c r="T158" s="162"/>
      <c r="U158" s="162"/>
      <c r="V158" s="162"/>
      <c r="W158" s="162"/>
      <c r="X158" s="162"/>
      <c r="Y158" s="162"/>
      <c r="Z158" s="163"/>
      <c r="AA158" s="163"/>
      <c r="AB158" s="163"/>
      <c r="AC158" s="163"/>
      <c r="AD158" s="163"/>
      <c r="AE158" s="163"/>
      <c r="AF158" s="163"/>
      <c r="AG158" s="163" t="s">
        <v>222</v>
      </c>
      <c r="AH158" s="163">
        <v>0</v>
      </c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</row>
    <row r="159" spans="1:60" outlineLevel="3" x14ac:dyDescent="0.2">
      <c r="A159" s="164"/>
      <c r="B159" s="165"/>
      <c r="C159" s="182" t="s">
        <v>330</v>
      </c>
      <c r="D159" s="183"/>
      <c r="E159" s="184"/>
      <c r="F159" s="162"/>
      <c r="G159" s="162"/>
      <c r="H159" s="162"/>
      <c r="I159" s="162"/>
      <c r="J159" s="162"/>
      <c r="K159" s="162"/>
      <c r="L159" s="162"/>
      <c r="M159" s="162"/>
      <c r="N159" s="166"/>
      <c r="O159" s="166"/>
      <c r="P159" s="166"/>
      <c r="Q159" s="166"/>
      <c r="R159" s="162"/>
      <c r="S159" s="162"/>
      <c r="T159" s="162"/>
      <c r="U159" s="162"/>
      <c r="V159" s="162"/>
      <c r="W159" s="162"/>
      <c r="X159" s="162"/>
      <c r="Y159" s="162"/>
      <c r="Z159" s="163"/>
      <c r="AA159" s="163"/>
      <c r="AB159" s="163"/>
      <c r="AC159" s="163"/>
      <c r="AD159" s="163"/>
      <c r="AE159" s="163"/>
      <c r="AF159" s="163"/>
      <c r="AG159" s="163" t="s">
        <v>222</v>
      </c>
      <c r="AH159" s="163">
        <v>0</v>
      </c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63"/>
      <c r="BB159" s="163"/>
      <c r="BC159" s="163"/>
      <c r="BD159" s="163"/>
      <c r="BE159" s="163"/>
      <c r="BF159" s="163"/>
      <c r="BG159" s="163"/>
      <c r="BH159" s="163"/>
    </row>
    <row r="160" spans="1:60" outlineLevel="3" x14ac:dyDescent="0.2">
      <c r="A160" s="164"/>
      <c r="B160" s="165"/>
      <c r="C160" s="182" t="s">
        <v>685</v>
      </c>
      <c r="D160" s="183"/>
      <c r="E160" s="184"/>
      <c r="F160" s="162"/>
      <c r="G160" s="162"/>
      <c r="H160" s="162"/>
      <c r="I160" s="162"/>
      <c r="J160" s="162"/>
      <c r="K160" s="162"/>
      <c r="L160" s="162"/>
      <c r="M160" s="162"/>
      <c r="N160" s="166"/>
      <c r="O160" s="166"/>
      <c r="P160" s="166"/>
      <c r="Q160" s="166"/>
      <c r="R160" s="162"/>
      <c r="S160" s="162"/>
      <c r="T160" s="162"/>
      <c r="U160" s="162"/>
      <c r="V160" s="162"/>
      <c r="W160" s="162"/>
      <c r="X160" s="162"/>
      <c r="Y160" s="162"/>
      <c r="Z160" s="163"/>
      <c r="AA160" s="163"/>
      <c r="AB160" s="163"/>
      <c r="AC160" s="163"/>
      <c r="AD160" s="163"/>
      <c r="AE160" s="163"/>
      <c r="AF160" s="163"/>
      <c r="AG160" s="163" t="s">
        <v>222</v>
      </c>
      <c r="AH160" s="163">
        <v>0</v>
      </c>
      <c r="AI160" s="163"/>
      <c r="AJ160" s="163"/>
      <c r="AK160" s="163"/>
      <c r="AL160" s="163"/>
      <c r="AM160" s="163"/>
      <c r="AN160" s="163"/>
      <c r="AO160" s="163"/>
      <c r="AP160" s="163"/>
      <c r="AQ160" s="163"/>
      <c r="AR160" s="163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</row>
    <row r="161" spans="1:60" outlineLevel="3" x14ac:dyDescent="0.2">
      <c r="A161" s="164"/>
      <c r="B161" s="165"/>
      <c r="C161" s="182" t="s">
        <v>689</v>
      </c>
      <c r="D161" s="183"/>
      <c r="E161" s="184">
        <v>7.7249999999999996</v>
      </c>
      <c r="F161" s="162"/>
      <c r="G161" s="162"/>
      <c r="H161" s="162"/>
      <c r="I161" s="162"/>
      <c r="J161" s="162"/>
      <c r="K161" s="162"/>
      <c r="L161" s="162"/>
      <c r="M161" s="162"/>
      <c r="N161" s="166"/>
      <c r="O161" s="166"/>
      <c r="P161" s="166"/>
      <c r="Q161" s="166"/>
      <c r="R161" s="162"/>
      <c r="S161" s="162"/>
      <c r="T161" s="162"/>
      <c r="U161" s="162"/>
      <c r="V161" s="162"/>
      <c r="W161" s="162"/>
      <c r="X161" s="162"/>
      <c r="Y161" s="162"/>
      <c r="Z161" s="163"/>
      <c r="AA161" s="163"/>
      <c r="AB161" s="163"/>
      <c r="AC161" s="163"/>
      <c r="AD161" s="163"/>
      <c r="AE161" s="163"/>
      <c r="AF161" s="163"/>
      <c r="AG161" s="163" t="s">
        <v>222</v>
      </c>
      <c r="AH161" s="163">
        <v>0</v>
      </c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</row>
    <row r="162" spans="1:60" outlineLevel="1" x14ac:dyDescent="0.2">
      <c r="A162" s="155">
        <v>37</v>
      </c>
      <c r="B162" s="156" t="s">
        <v>690</v>
      </c>
      <c r="C162" s="157" t="s">
        <v>691</v>
      </c>
      <c r="D162" s="158" t="s">
        <v>266</v>
      </c>
      <c r="E162" s="159">
        <v>1</v>
      </c>
      <c r="F162" s="11"/>
      <c r="G162" s="160">
        <f>ROUND(E162*F162,2)</f>
        <v>0</v>
      </c>
      <c r="H162" s="11">
        <v>0</v>
      </c>
      <c r="I162" s="160">
        <f>ROUND(E162*H162,2)</f>
        <v>0</v>
      </c>
      <c r="J162" s="11">
        <v>20.399999999999999</v>
      </c>
      <c r="K162" s="160">
        <f>ROUND(E162*J162,2)</f>
        <v>20.399999999999999</v>
      </c>
      <c r="L162" s="160">
        <v>21</v>
      </c>
      <c r="M162" s="160">
        <f>G162*(1+L162/100)</f>
        <v>0</v>
      </c>
      <c r="N162" s="159">
        <v>0</v>
      </c>
      <c r="O162" s="159">
        <f>ROUND(E162*N162,2)</f>
        <v>0</v>
      </c>
      <c r="P162" s="159">
        <v>0</v>
      </c>
      <c r="Q162" s="159">
        <f>ROUND(E162*P162,2)</f>
        <v>0</v>
      </c>
      <c r="R162" s="160" t="s">
        <v>655</v>
      </c>
      <c r="S162" s="160" t="s">
        <v>217</v>
      </c>
      <c r="T162" s="161" t="s">
        <v>217</v>
      </c>
      <c r="U162" s="162">
        <v>0.05</v>
      </c>
      <c r="V162" s="162">
        <f>ROUND(E162*U162,2)</f>
        <v>0.05</v>
      </c>
      <c r="W162" s="162"/>
      <c r="X162" s="162" t="s">
        <v>218</v>
      </c>
      <c r="Y162" s="162" t="s">
        <v>175</v>
      </c>
      <c r="Z162" s="163"/>
      <c r="AA162" s="163"/>
      <c r="AB162" s="163"/>
      <c r="AC162" s="163"/>
      <c r="AD162" s="163"/>
      <c r="AE162" s="163"/>
      <c r="AF162" s="163"/>
      <c r="AG162" s="163" t="s">
        <v>219</v>
      </c>
      <c r="AH162" s="163"/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</row>
    <row r="163" spans="1:60" outlineLevel="2" x14ac:dyDescent="0.2">
      <c r="A163" s="164"/>
      <c r="B163" s="165"/>
      <c r="C163" s="182" t="s">
        <v>583</v>
      </c>
      <c r="D163" s="183"/>
      <c r="E163" s="184"/>
      <c r="F163" s="162"/>
      <c r="G163" s="162"/>
      <c r="H163" s="162"/>
      <c r="I163" s="162"/>
      <c r="J163" s="162"/>
      <c r="K163" s="162"/>
      <c r="L163" s="162"/>
      <c r="M163" s="162"/>
      <c r="N163" s="166"/>
      <c r="O163" s="166"/>
      <c r="P163" s="166"/>
      <c r="Q163" s="166"/>
      <c r="R163" s="162"/>
      <c r="S163" s="162"/>
      <c r="T163" s="162"/>
      <c r="U163" s="162"/>
      <c r="V163" s="162"/>
      <c r="W163" s="162"/>
      <c r="X163" s="162"/>
      <c r="Y163" s="162"/>
      <c r="Z163" s="163"/>
      <c r="AA163" s="163"/>
      <c r="AB163" s="163"/>
      <c r="AC163" s="163"/>
      <c r="AD163" s="163"/>
      <c r="AE163" s="163"/>
      <c r="AF163" s="163"/>
      <c r="AG163" s="163" t="s">
        <v>222</v>
      </c>
      <c r="AH163" s="163">
        <v>0</v>
      </c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</row>
    <row r="164" spans="1:60" outlineLevel="3" x14ac:dyDescent="0.2">
      <c r="A164" s="164"/>
      <c r="B164" s="165"/>
      <c r="C164" s="182" t="s">
        <v>685</v>
      </c>
      <c r="D164" s="183"/>
      <c r="E164" s="184"/>
      <c r="F164" s="162"/>
      <c r="G164" s="162"/>
      <c r="H164" s="162"/>
      <c r="I164" s="162"/>
      <c r="J164" s="162"/>
      <c r="K164" s="162"/>
      <c r="L164" s="162"/>
      <c r="M164" s="162"/>
      <c r="N164" s="166"/>
      <c r="O164" s="166"/>
      <c r="P164" s="166"/>
      <c r="Q164" s="166"/>
      <c r="R164" s="162"/>
      <c r="S164" s="162"/>
      <c r="T164" s="162"/>
      <c r="U164" s="162"/>
      <c r="V164" s="162"/>
      <c r="W164" s="162"/>
      <c r="X164" s="162"/>
      <c r="Y164" s="162"/>
      <c r="Z164" s="163"/>
      <c r="AA164" s="163"/>
      <c r="AB164" s="163"/>
      <c r="AC164" s="163"/>
      <c r="AD164" s="163"/>
      <c r="AE164" s="163"/>
      <c r="AF164" s="163"/>
      <c r="AG164" s="163" t="s">
        <v>222</v>
      </c>
      <c r="AH164" s="163">
        <v>0</v>
      </c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3"/>
      <c r="AU164" s="163"/>
      <c r="AV164" s="163"/>
      <c r="AW164" s="163"/>
      <c r="AX164" s="163"/>
      <c r="AY164" s="163"/>
      <c r="AZ164" s="163"/>
      <c r="BA164" s="163"/>
      <c r="BB164" s="163"/>
      <c r="BC164" s="163"/>
      <c r="BD164" s="163"/>
      <c r="BE164" s="163"/>
      <c r="BF164" s="163"/>
      <c r="BG164" s="163"/>
      <c r="BH164" s="163"/>
    </row>
    <row r="165" spans="1:60" outlineLevel="3" x14ac:dyDescent="0.2">
      <c r="A165" s="164"/>
      <c r="B165" s="165"/>
      <c r="C165" s="182" t="s">
        <v>692</v>
      </c>
      <c r="D165" s="183"/>
      <c r="E165" s="184">
        <v>1</v>
      </c>
      <c r="F165" s="162"/>
      <c r="G165" s="162"/>
      <c r="H165" s="162"/>
      <c r="I165" s="162"/>
      <c r="J165" s="162"/>
      <c r="K165" s="162"/>
      <c r="L165" s="162"/>
      <c r="M165" s="162"/>
      <c r="N165" s="166"/>
      <c r="O165" s="166"/>
      <c r="P165" s="166"/>
      <c r="Q165" s="166"/>
      <c r="R165" s="162"/>
      <c r="S165" s="162"/>
      <c r="T165" s="162"/>
      <c r="U165" s="162"/>
      <c r="V165" s="162"/>
      <c r="W165" s="162"/>
      <c r="X165" s="162"/>
      <c r="Y165" s="162"/>
      <c r="Z165" s="163"/>
      <c r="AA165" s="163"/>
      <c r="AB165" s="163"/>
      <c r="AC165" s="163"/>
      <c r="AD165" s="163"/>
      <c r="AE165" s="163"/>
      <c r="AF165" s="163"/>
      <c r="AG165" s="163" t="s">
        <v>222</v>
      </c>
      <c r="AH165" s="163">
        <v>0</v>
      </c>
      <c r="AI165" s="163"/>
      <c r="AJ165" s="163"/>
      <c r="AK165" s="163"/>
      <c r="AL165" s="163"/>
      <c r="AM165" s="163"/>
      <c r="AN165" s="163"/>
      <c r="AO165" s="163"/>
      <c r="AP165" s="163"/>
      <c r="AQ165" s="163"/>
      <c r="AR165" s="163"/>
      <c r="AS165" s="163"/>
      <c r="AT165" s="163"/>
      <c r="AU165" s="163"/>
      <c r="AV165" s="163"/>
      <c r="AW165" s="163"/>
      <c r="AX165" s="163"/>
      <c r="AY165" s="163"/>
      <c r="AZ165" s="163"/>
      <c r="BA165" s="163"/>
      <c r="BB165" s="163"/>
      <c r="BC165" s="163"/>
      <c r="BD165" s="163"/>
      <c r="BE165" s="163"/>
      <c r="BF165" s="163"/>
      <c r="BG165" s="163"/>
      <c r="BH165" s="163"/>
    </row>
    <row r="166" spans="1:60" outlineLevel="1" x14ac:dyDescent="0.2">
      <c r="A166" s="155">
        <v>38</v>
      </c>
      <c r="B166" s="156" t="s">
        <v>693</v>
      </c>
      <c r="C166" s="157" t="s">
        <v>694</v>
      </c>
      <c r="D166" s="158" t="s">
        <v>266</v>
      </c>
      <c r="E166" s="159">
        <v>1.01</v>
      </c>
      <c r="F166" s="11"/>
      <c r="G166" s="160">
        <f>ROUND(E166*F166,2)</f>
        <v>0</v>
      </c>
      <c r="H166" s="11">
        <v>842</v>
      </c>
      <c r="I166" s="160">
        <f>ROUND(E166*H166,2)</f>
        <v>850.42</v>
      </c>
      <c r="J166" s="11">
        <v>0</v>
      </c>
      <c r="K166" s="160">
        <f>ROUND(E166*J166,2)</f>
        <v>0</v>
      </c>
      <c r="L166" s="160">
        <v>21</v>
      </c>
      <c r="M166" s="160">
        <f>G166*(1+L166/100)</f>
        <v>0</v>
      </c>
      <c r="N166" s="159">
        <v>0</v>
      </c>
      <c r="O166" s="159">
        <f>ROUND(E166*N166,2)</f>
        <v>0</v>
      </c>
      <c r="P166" s="159">
        <v>0</v>
      </c>
      <c r="Q166" s="159">
        <f>ROUND(E166*P166,2)</f>
        <v>0</v>
      </c>
      <c r="R166" s="160" t="s">
        <v>239</v>
      </c>
      <c r="S166" s="160" t="s">
        <v>217</v>
      </c>
      <c r="T166" s="161" t="s">
        <v>217</v>
      </c>
      <c r="U166" s="162">
        <v>0</v>
      </c>
      <c r="V166" s="162">
        <f>ROUND(E166*U166,2)</f>
        <v>0</v>
      </c>
      <c r="W166" s="162"/>
      <c r="X166" s="162" t="s">
        <v>240</v>
      </c>
      <c r="Y166" s="162" t="s">
        <v>175</v>
      </c>
      <c r="Z166" s="163"/>
      <c r="AA166" s="163"/>
      <c r="AB166" s="163"/>
      <c r="AC166" s="163"/>
      <c r="AD166" s="163"/>
      <c r="AE166" s="163"/>
      <c r="AF166" s="163"/>
      <c r="AG166" s="163" t="s">
        <v>270</v>
      </c>
      <c r="AH166" s="163"/>
      <c r="AI166" s="163"/>
      <c r="AJ166" s="163"/>
      <c r="AK166" s="163"/>
      <c r="AL166" s="163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163"/>
      <c r="BB166" s="163"/>
      <c r="BC166" s="163"/>
      <c r="BD166" s="163"/>
      <c r="BE166" s="163"/>
      <c r="BF166" s="163"/>
      <c r="BG166" s="163"/>
      <c r="BH166" s="163"/>
    </row>
    <row r="167" spans="1:60" outlineLevel="2" x14ac:dyDescent="0.2">
      <c r="A167" s="164"/>
      <c r="B167" s="165"/>
      <c r="C167" s="182" t="s">
        <v>583</v>
      </c>
      <c r="D167" s="183"/>
      <c r="E167" s="184"/>
      <c r="F167" s="162"/>
      <c r="G167" s="162"/>
      <c r="H167" s="162"/>
      <c r="I167" s="162"/>
      <c r="J167" s="162"/>
      <c r="K167" s="162"/>
      <c r="L167" s="162"/>
      <c r="M167" s="162"/>
      <c r="N167" s="166"/>
      <c r="O167" s="166"/>
      <c r="P167" s="166"/>
      <c r="Q167" s="166"/>
      <c r="R167" s="162"/>
      <c r="S167" s="162"/>
      <c r="T167" s="162"/>
      <c r="U167" s="162"/>
      <c r="V167" s="162"/>
      <c r="W167" s="162"/>
      <c r="X167" s="162"/>
      <c r="Y167" s="162"/>
      <c r="Z167" s="163"/>
      <c r="AA167" s="163"/>
      <c r="AB167" s="163"/>
      <c r="AC167" s="163"/>
      <c r="AD167" s="163"/>
      <c r="AE167" s="163"/>
      <c r="AF167" s="163"/>
      <c r="AG167" s="163" t="s">
        <v>222</v>
      </c>
      <c r="AH167" s="163">
        <v>0</v>
      </c>
      <c r="AI167" s="163"/>
      <c r="AJ167" s="163"/>
      <c r="AK167" s="163"/>
      <c r="AL167" s="163"/>
      <c r="AM167" s="163"/>
      <c r="AN167" s="163"/>
      <c r="AO167" s="163"/>
      <c r="AP167" s="163"/>
      <c r="AQ167" s="163"/>
      <c r="AR167" s="163"/>
      <c r="AS167" s="163"/>
      <c r="AT167" s="163"/>
      <c r="AU167" s="163"/>
      <c r="AV167" s="163"/>
      <c r="AW167" s="163"/>
      <c r="AX167" s="163"/>
      <c r="AY167" s="163"/>
      <c r="AZ167" s="163"/>
      <c r="BA167" s="163"/>
      <c r="BB167" s="163"/>
      <c r="BC167" s="163"/>
      <c r="BD167" s="163"/>
      <c r="BE167" s="163"/>
      <c r="BF167" s="163"/>
      <c r="BG167" s="163"/>
      <c r="BH167" s="163"/>
    </row>
    <row r="168" spans="1:60" outlineLevel="3" x14ac:dyDescent="0.2">
      <c r="A168" s="164"/>
      <c r="B168" s="165"/>
      <c r="C168" s="182" t="s">
        <v>685</v>
      </c>
      <c r="D168" s="183"/>
      <c r="E168" s="184"/>
      <c r="F168" s="162"/>
      <c r="G168" s="162"/>
      <c r="H168" s="162"/>
      <c r="I168" s="162"/>
      <c r="J168" s="162"/>
      <c r="K168" s="162"/>
      <c r="L168" s="162"/>
      <c r="M168" s="162"/>
      <c r="N168" s="166"/>
      <c r="O168" s="166"/>
      <c r="P168" s="166"/>
      <c r="Q168" s="166"/>
      <c r="R168" s="162"/>
      <c r="S168" s="162"/>
      <c r="T168" s="162"/>
      <c r="U168" s="162"/>
      <c r="V168" s="162"/>
      <c r="W168" s="162"/>
      <c r="X168" s="162"/>
      <c r="Y168" s="162"/>
      <c r="Z168" s="163"/>
      <c r="AA168" s="163"/>
      <c r="AB168" s="163"/>
      <c r="AC168" s="163"/>
      <c r="AD168" s="163"/>
      <c r="AE168" s="163"/>
      <c r="AF168" s="163"/>
      <c r="AG168" s="163" t="s">
        <v>222</v>
      </c>
      <c r="AH168" s="163">
        <v>0</v>
      </c>
      <c r="AI168" s="163"/>
      <c r="AJ168" s="163"/>
      <c r="AK168" s="163"/>
      <c r="AL168" s="163"/>
      <c r="AM168" s="163"/>
      <c r="AN168" s="163"/>
      <c r="AO168" s="163"/>
      <c r="AP168" s="163"/>
      <c r="AQ168" s="163"/>
      <c r="AR168" s="163"/>
      <c r="AS168" s="163"/>
      <c r="AT168" s="163"/>
      <c r="AU168" s="163"/>
      <c r="AV168" s="163"/>
      <c r="AW168" s="163"/>
      <c r="AX168" s="163"/>
      <c r="AY168" s="163"/>
      <c r="AZ168" s="163"/>
      <c r="BA168" s="163"/>
      <c r="BB168" s="163"/>
      <c r="BC168" s="163"/>
      <c r="BD168" s="163"/>
      <c r="BE168" s="163"/>
      <c r="BF168" s="163"/>
      <c r="BG168" s="163"/>
      <c r="BH168" s="163"/>
    </row>
    <row r="169" spans="1:60" outlineLevel="3" x14ac:dyDescent="0.2">
      <c r="A169" s="164"/>
      <c r="B169" s="165"/>
      <c r="C169" s="182" t="s">
        <v>695</v>
      </c>
      <c r="D169" s="183"/>
      <c r="E169" s="184">
        <v>1.01</v>
      </c>
      <c r="F169" s="162"/>
      <c r="G169" s="162"/>
      <c r="H169" s="162"/>
      <c r="I169" s="162"/>
      <c r="J169" s="162"/>
      <c r="K169" s="162"/>
      <c r="L169" s="162"/>
      <c r="M169" s="162"/>
      <c r="N169" s="166"/>
      <c r="O169" s="166"/>
      <c r="P169" s="166"/>
      <c r="Q169" s="166"/>
      <c r="R169" s="162"/>
      <c r="S169" s="162"/>
      <c r="T169" s="162"/>
      <c r="U169" s="162"/>
      <c r="V169" s="162"/>
      <c r="W169" s="162"/>
      <c r="X169" s="162"/>
      <c r="Y169" s="162"/>
      <c r="Z169" s="163"/>
      <c r="AA169" s="163"/>
      <c r="AB169" s="163"/>
      <c r="AC169" s="163"/>
      <c r="AD169" s="163"/>
      <c r="AE169" s="163"/>
      <c r="AF169" s="163"/>
      <c r="AG169" s="163" t="s">
        <v>222</v>
      </c>
      <c r="AH169" s="163">
        <v>0</v>
      </c>
      <c r="AI169" s="163"/>
      <c r="AJ169" s="163"/>
      <c r="AK169" s="163"/>
      <c r="AL169" s="163"/>
      <c r="AM169" s="163"/>
      <c r="AN169" s="163"/>
      <c r="AO169" s="163"/>
      <c r="AP169" s="163"/>
      <c r="AQ169" s="163"/>
      <c r="AR169" s="163"/>
      <c r="AS169" s="163"/>
      <c r="AT169" s="163"/>
      <c r="AU169" s="163"/>
      <c r="AV169" s="163"/>
      <c r="AW169" s="163"/>
      <c r="AX169" s="163"/>
      <c r="AY169" s="163"/>
      <c r="AZ169" s="163"/>
      <c r="BA169" s="163"/>
      <c r="BB169" s="163"/>
      <c r="BC169" s="163"/>
      <c r="BD169" s="163"/>
      <c r="BE169" s="163"/>
      <c r="BF169" s="163"/>
      <c r="BG169" s="163"/>
      <c r="BH169" s="163"/>
    </row>
    <row r="170" spans="1:60" x14ac:dyDescent="0.2">
      <c r="A170" s="147" t="s">
        <v>168</v>
      </c>
      <c r="B170" s="148" t="s">
        <v>86</v>
      </c>
      <c r="C170" s="149" t="s">
        <v>87</v>
      </c>
      <c r="D170" s="150"/>
      <c r="E170" s="151"/>
      <c r="F170" s="152"/>
      <c r="G170" s="152">
        <f>SUMIF(AG171:AG182,"&lt;&gt;NOR",G171:G182)</f>
        <v>0</v>
      </c>
      <c r="H170" s="152"/>
      <c r="I170" s="152">
        <f>SUM(I171:I182)</f>
        <v>122180</v>
      </c>
      <c r="J170" s="152"/>
      <c r="K170" s="152">
        <f>SUM(K171:K182)</f>
        <v>10800</v>
      </c>
      <c r="L170" s="152"/>
      <c r="M170" s="152">
        <f>SUM(M171:M182)</f>
        <v>0</v>
      </c>
      <c r="N170" s="151"/>
      <c r="O170" s="151">
        <f>SUM(O171:O182)</f>
        <v>14.91</v>
      </c>
      <c r="P170" s="151"/>
      <c r="Q170" s="151">
        <f>SUM(Q171:Q182)</f>
        <v>0</v>
      </c>
      <c r="R170" s="152"/>
      <c r="S170" s="152"/>
      <c r="T170" s="153"/>
      <c r="U170" s="154"/>
      <c r="V170" s="154">
        <f>SUM(V171:V182)</f>
        <v>4.01</v>
      </c>
      <c r="W170" s="154"/>
      <c r="X170" s="154"/>
      <c r="Y170" s="154"/>
      <c r="AG170" s="14" t="s">
        <v>169</v>
      </c>
    </row>
    <row r="171" spans="1:60" outlineLevel="1" x14ac:dyDescent="0.2">
      <c r="A171" s="155">
        <v>39</v>
      </c>
      <c r="B171" s="156" t="s">
        <v>696</v>
      </c>
      <c r="C171" s="157" t="s">
        <v>697</v>
      </c>
      <c r="D171" s="158" t="s">
        <v>266</v>
      </c>
      <c r="E171" s="159">
        <v>1</v>
      </c>
      <c r="F171" s="11"/>
      <c r="G171" s="160">
        <f>ROUND(E171*F171,2)</f>
        <v>0</v>
      </c>
      <c r="H171" s="11">
        <v>0</v>
      </c>
      <c r="I171" s="160">
        <f>ROUND(E171*H171,2)</f>
        <v>0</v>
      </c>
      <c r="J171" s="11">
        <v>8665</v>
      </c>
      <c r="K171" s="160">
        <f>ROUND(E171*J171,2)</f>
        <v>8665</v>
      </c>
      <c r="L171" s="160">
        <v>21</v>
      </c>
      <c r="M171" s="160">
        <f>G171*(1+L171/100)</f>
        <v>0</v>
      </c>
      <c r="N171" s="159">
        <v>0.47044999999999998</v>
      </c>
      <c r="O171" s="159">
        <f>ROUND(E171*N171,2)</f>
        <v>0.47</v>
      </c>
      <c r="P171" s="159">
        <v>0</v>
      </c>
      <c r="Q171" s="159">
        <f>ROUND(E171*P171,2)</f>
        <v>0</v>
      </c>
      <c r="R171" s="160"/>
      <c r="S171" s="160" t="s">
        <v>173</v>
      </c>
      <c r="T171" s="161" t="s">
        <v>174</v>
      </c>
      <c r="U171" s="162">
        <v>2.74</v>
      </c>
      <c r="V171" s="162">
        <f>ROUND(E171*U171,2)</f>
        <v>2.74</v>
      </c>
      <c r="W171" s="162"/>
      <c r="X171" s="162" t="s">
        <v>218</v>
      </c>
      <c r="Y171" s="162" t="s">
        <v>175</v>
      </c>
      <c r="Z171" s="163"/>
      <c r="AA171" s="163"/>
      <c r="AB171" s="163"/>
      <c r="AC171" s="163"/>
      <c r="AD171" s="163"/>
      <c r="AE171" s="163"/>
      <c r="AF171" s="163"/>
      <c r="AG171" s="163" t="s">
        <v>219</v>
      </c>
      <c r="AH171" s="163"/>
      <c r="AI171" s="163"/>
      <c r="AJ171" s="163"/>
      <c r="AK171" s="163"/>
      <c r="AL171" s="163"/>
      <c r="AM171" s="163"/>
      <c r="AN171" s="163"/>
      <c r="AO171" s="163"/>
      <c r="AP171" s="163"/>
      <c r="AQ171" s="163"/>
      <c r="AR171" s="163"/>
      <c r="AS171" s="163"/>
      <c r="AT171" s="163"/>
      <c r="AU171" s="163"/>
      <c r="AV171" s="163"/>
      <c r="AW171" s="163"/>
      <c r="AX171" s="163"/>
      <c r="AY171" s="163"/>
      <c r="AZ171" s="163"/>
      <c r="BA171" s="163"/>
      <c r="BB171" s="163"/>
      <c r="BC171" s="163"/>
      <c r="BD171" s="163"/>
      <c r="BE171" s="163"/>
      <c r="BF171" s="163"/>
      <c r="BG171" s="163"/>
      <c r="BH171" s="163"/>
    </row>
    <row r="172" spans="1:60" outlineLevel="2" x14ac:dyDescent="0.2">
      <c r="A172" s="164"/>
      <c r="B172" s="165"/>
      <c r="C172" s="182" t="s">
        <v>657</v>
      </c>
      <c r="D172" s="183"/>
      <c r="E172" s="184"/>
      <c r="F172" s="162"/>
      <c r="G172" s="162"/>
      <c r="H172" s="162"/>
      <c r="I172" s="162"/>
      <c r="J172" s="162"/>
      <c r="K172" s="162"/>
      <c r="L172" s="162"/>
      <c r="M172" s="162"/>
      <c r="N172" s="166"/>
      <c r="O172" s="166"/>
      <c r="P172" s="166"/>
      <c r="Q172" s="166"/>
      <c r="R172" s="162"/>
      <c r="S172" s="162"/>
      <c r="T172" s="162"/>
      <c r="U172" s="162"/>
      <c r="V172" s="162"/>
      <c r="W172" s="162"/>
      <c r="X172" s="162"/>
      <c r="Y172" s="162"/>
      <c r="Z172" s="163"/>
      <c r="AA172" s="163"/>
      <c r="AB172" s="163"/>
      <c r="AC172" s="163"/>
      <c r="AD172" s="163"/>
      <c r="AE172" s="163"/>
      <c r="AF172" s="163"/>
      <c r="AG172" s="163" t="s">
        <v>222</v>
      </c>
      <c r="AH172" s="163">
        <v>0</v>
      </c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  <c r="AU172" s="163"/>
      <c r="AV172" s="163"/>
      <c r="AW172" s="163"/>
      <c r="AX172" s="163"/>
      <c r="AY172" s="163"/>
      <c r="AZ172" s="163"/>
      <c r="BA172" s="163"/>
      <c r="BB172" s="163"/>
      <c r="BC172" s="163"/>
      <c r="BD172" s="163"/>
      <c r="BE172" s="163"/>
      <c r="BF172" s="163"/>
      <c r="BG172" s="163"/>
      <c r="BH172" s="163"/>
    </row>
    <row r="173" spans="1:60" outlineLevel="3" x14ac:dyDescent="0.2">
      <c r="A173" s="164"/>
      <c r="B173" s="165"/>
      <c r="C173" s="182" t="s">
        <v>698</v>
      </c>
      <c r="D173" s="183"/>
      <c r="E173" s="184">
        <v>1</v>
      </c>
      <c r="F173" s="162"/>
      <c r="G173" s="162"/>
      <c r="H173" s="162"/>
      <c r="I173" s="162"/>
      <c r="J173" s="162"/>
      <c r="K173" s="162"/>
      <c r="L173" s="162"/>
      <c r="M173" s="162"/>
      <c r="N173" s="166"/>
      <c r="O173" s="166"/>
      <c r="P173" s="166"/>
      <c r="Q173" s="166"/>
      <c r="R173" s="162"/>
      <c r="S173" s="162"/>
      <c r="T173" s="162"/>
      <c r="U173" s="162"/>
      <c r="V173" s="162"/>
      <c r="W173" s="162"/>
      <c r="X173" s="162"/>
      <c r="Y173" s="162"/>
      <c r="Z173" s="163"/>
      <c r="AA173" s="163"/>
      <c r="AB173" s="163"/>
      <c r="AC173" s="163"/>
      <c r="AD173" s="163"/>
      <c r="AE173" s="163"/>
      <c r="AF173" s="163"/>
      <c r="AG173" s="163" t="s">
        <v>222</v>
      </c>
      <c r="AH173" s="163">
        <v>0</v>
      </c>
      <c r="AI173" s="163"/>
      <c r="AJ173" s="163"/>
      <c r="AK173" s="163"/>
      <c r="AL173" s="163"/>
      <c r="AM173" s="163"/>
      <c r="AN173" s="163"/>
      <c r="AO173" s="163"/>
      <c r="AP173" s="163"/>
      <c r="AQ173" s="163"/>
      <c r="AR173" s="163"/>
      <c r="AS173" s="163"/>
      <c r="AT173" s="163"/>
      <c r="AU173" s="163"/>
      <c r="AV173" s="163"/>
      <c r="AW173" s="163"/>
      <c r="AX173" s="163"/>
      <c r="AY173" s="163"/>
      <c r="AZ173" s="163"/>
      <c r="BA173" s="163"/>
      <c r="BB173" s="163"/>
      <c r="BC173" s="163"/>
      <c r="BD173" s="163"/>
      <c r="BE173" s="163"/>
      <c r="BF173" s="163"/>
      <c r="BG173" s="163"/>
      <c r="BH173" s="163"/>
    </row>
    <row r="174" spans="1:60" outlineLevel="1" x14ac:dyDescent="0.2">
      <c r="A174" s="155">
        <v>40</v>
      </c>
      <c r="B174" s="156" t="s">
        <v>699</v>
      </c>
      <c r="C174" s="157" t="s">
        <v>700</v>
      </c>
      <c r="D174" s="158" t="s">
        <v>266</v>
      </c>
      <c r="E174" s="159">
        <v>1</v>
      </c>
      <c r="F174" s="11"/>
      <c r="G174" s="160">
        <f>ROUND(E174*F174,2)</f>
        <v>0</v>
      </c>
      <c r="H174" s="11">
        <v>89700</v>
      </c>
      <c r="I174" s="160">
        <f>ROUND(E174*H174,2)</f>
        <v>89700</v>
      </c>
      <c r="J174" s="11">
        <v>0</v>
      </c>
      <c r="K174" s="160">
        <f>ROUND(E174*J174,2)</f>
        <v>0</v>
      </c>
      <c r="L174" s="160">
        <v>21</v>
      </c>
      <c r="M174" s="160">
        <f>G174*(1+L174/100)</f>
        <v>0</v>
      </c>
      <c r="N174" s="159">
        <v>10.809100000000001</v>
      </c>
      <c r="O174" s="159">
        <f>ROUND(E174*N174,2)</f>
        <v>10.81</v>
      </c>
      <c r="P174" s="159">
        <v>0</v>
      </c>
      <c r="Q174" s="159">
        <f>ROUND(E174*P174,2)</f>
        <v>0</v>
      </c>
      <c r="R174" s="160"/>
      <c r="S174" s="160" t="s">
        <v>173</v>
      </c>
      <c r="T174" s="161" t="s">
        <v>174</v>
      </c>
      <c r="U174" s="162">
        <v>0</v>
      </c>
      <c r="V174" s="162">
        <f>ROUND(E174*U174,2)</f>
        <v>0</v>
      </c>
      <c r="W174" s="162"/>
      <c r="X174" s="162" t="s">
        <v>240</v>
      </c>
      <c r="Y174" s="162" t="s">
        <v>175</v>
      </c>
      <c r="Z174" s="163"/>
      <c r="AA174" s="163"/>
      <c r="AB174" s="163"/>
      <c r="AC174" s="163"/>
      <c r="AD174" s="163"/>
      <c r="AE174" s="163"/>
      <c r="AF174" s="163"/>
      <c r="AG174" s="163" t="s">
        <v>270</v>
      </c>
      <c r="AH174" s="163"/>
      <c r="AI174" s="163"/>
      <c r="AJ174" s="163"/>
      <c r="AK174" s="163"/>
      <c r="AL174" s="163"/>
      <c r="AM174" s="163"/>
      <c r="AN174" s="163"/>
      <c r="AO174" s="163"/>
      <c r="AP174" s="163"/>
      <c r="AQ174" s="163"/>
      <c r="AR174" s="163"/>
      <c r="AS174" s="163"/>
      <c r="AT174" s="163"/>
      <c r="AU174" s="163"/>
      <c r="AV174" s="163"/>
      <c r="AW174" s="163"/>
      <c r="AX174" s="163"/>
      <c r="AY174" s="163"/>
      <c r="AZ174" s="163"/>
      <c r="BA174" s="163"/>
      <c r="BB174" s="163"/>
      <c r="BC174" s="163"/>
      <c r="BD174" s="163"/>
      <c r="BE174" s="163"/>
      <c r="BF174" s="163"/>
      <c r="BG174" s="163"/>
      <c r="BH174" s="163"/>
    </row>
    <row r="175" spans="1:60" outlineLevel="2" x14ac:dyDescent="0.2">
      <c r="A175" s="164"/>
      <c r="B175" s="165"/>
      <c r="C175" s="182" t="s">
        <v>657</v>
      </c>
      <c r="D175" s="183"/>
      <c r="E175" s="184"/>
      <c r="F175" s="162"/>
      <c r="G175" s="162"/>
      <c r="H175" s="162"/>
      <c r="I175" s="162"/>
      <c r="J175" s="162"/>
      <c r="K175" s="162"/>
      <c r="L175" s="162"/>
      <c r="M175" s="162"/>
      <c r="N175" s="166"/>
      <c r="O175" s="166"/>
      <c r="P175" s="166"/>
      <c r="Q175" s="166"/>
      <c r="R175" s="162"/>
      <c r="S175" s="162"/>
      <c r="T175" s="162"/>
      <c r="U175" s="162"/>
      <c r="V175" s="162"/>
      <c r="W175" s="162"/>
      <c r="X175" s="162"/>
      <c r="Y175" s="162"/>
      <c r="Z175" s="163"/>
      <c r="AA175" s="163"/>
      <c r="AB175" s="163"/>
      <c r="AC175" s="163"/>
      <c r="AD175" s="163"/>
      <c r="AE175" s="163"/>
      <c r="AF175" s="163"/>
      <c r="AG175" s="163" t="s">
        <v>222</v>
      </c>
      <c r="AH175" s="163">
        <v>0</v>
      </c>
      <c r="AI175" s="163"/>
      <c r="AJ175" s="163"/>
      <c r="AK175" s="163"/>
      <c r="AL175" s="163"/>
      <c r="AM175" s="163"/>
      <c r="AN175" s="163"/>
      <c r="AO175" s="163"/>
      <c r="AP175" s="163"/>
      <c r="AQ175" s="163"/>
      <c r="AR175" s="163"/>
      <c r="AS175" s="163"/>
      <c r="AT175" s="163"/>
      <c r="AU175" s="163"/>
      <c r="AV175" s="163"/>
      <c r="AW175" s="163"/>
      <c r="AX175" s="163"/>
      <c r="AY175" s="163"/>
      <c r="AZ175" s="163"/>
      <c r="BA175" s="163"/>
      <c r="BB175" s="163"/>
      <c r="BC175" s="163"/>
      <c r="BD175" s="163"/>
      <c r="BE175" s="163"/>
      <c r="BF175" s="163"/>
      <c r="BG175" s="163"/>
      <c r="BH175" s="163"/>
    </row>
    <row r="176" spans="1:60" outlineLevel="3" x14ac:dyDescent="0.2">
      <c r="A176" s="164"/>
      <c r="B176" s="165"/>
      <c r="C176" s="182" t="s">
        <v>698</v>
      </c>
      <c r="D176" s="183"/>
      <c r="E176" s="184">
        <v>1</v>
      </c>
      <c r="F176" s="162"/>
      <c r="G176" s="162"/>
      <c r="H176" s="162"/>
      <c r="I176" s="162"/>
      <c r="J176" s="162"/>
      <c r="K176" s="162"/>
      <c r="L176" s="162"/>
      <c r="M176" s="162"/>
      <c r="N176" s="166"/>
      <c r="O176" s="166"/>
      <c r="P176" s="166"/>
      <c r="Q176" s="166"/>
      <c r="R176" s="162"/>
      <c r="S176" s="162"/>
      <c r="T176" s="162"/>
      <c r="U176" s="162"/>
      <c r="V176" s="162"/>
      <c r="W176" s="162"/>
      <c r="X176" s="162"/>
      <c r="Y176" s="162"/>
      <c r="Z176" s="163"/>
      <c r="AA176" s="163"/>
      <c r="AB176" s="163"/>
      <c r="AC176" s="163"/>
      <c r="AD176" s="163"/>
      <c r="AE176" s="163"/>
      <c r="AF176" s="163"/>
      <c r="AG176" s="163" t="s">
        <v>222</v>
      </c>
      <c r="AH176" s="163">
        <v>0</v>
      </c>
      <c r="AI176" s="163"/>
      <c r="AJ176" s="163"/>
      <c r="AK176" s="163"/>
      <c r="AL176" s="163"/>
      <c r="AM176" s="163"/>
      <c r="AN176" s="163"/>
      <c r="AO176" s="163"/>
      <c r="AP176" s="163"/>
      <c r="AQ176" s="163"/>
      <c r="AR176" s="163"/>
      <c r="AS176" s="163"/>
      <c r="AT176" s="163"/>
      <c r="AU176" s="163"/>
      <c r="AV176" s="163"/>
      <c r="AW176" s="163"/>
      <c r="AX176" s="163"/>
      <c r="AY176" s="163"/>
      <c r="AZ176" s="163"/>
      <c r="BA176" s="163"/>
      <c r="BB176" s="163"/>
      <c r="BC176" s="163"/>
      <c r="BD176" s="163"/>
      <c r="BE176" s="163"/>
      <c r="BF176" s="163"/>
      <c r="BG176" s="163"/>
      <c r="BH176" s="163"/>
    </row>
    <row r="177" spans="1:60" outlineLevel="1" x14ac:dyDescent="0.2">
      <c r="A177" s="155">
        <v>41</v>
      </c>
      <c r="B177" s="156" t="s">
        <v>701</v>
      </c>
      <c r="C177" s="157" t="s">
        <v>702</v>
      </c>
      <c r="D177" s="158" t="s">
        <v>266</v>
      </c>
      <c r="E177" s="159">
        <v>1</v>
      </c>
      <c r="F177" s="11"/>
      <c r="G177" s="160">
        <f>ROUND(E177*F177,2)</f>
        <v>0</v>
      </c>
      <c r="H177" s="11">
        <v>0</v>
      </c>
      <c r="I177" s="160">
        <f>ROUND(E177*H177,2)</f>
        <v>0</v>
      </c>
      <c r="J177" s="11">
        <v>2135</v>
      </c>
      <c r="K177" s="160">
        <f>ROUND(E177*J177,2)</f>
        <v>2135</v>
      </c>
      <c r="L177" s="160">
        <v>21</v>
      </c>
      <c r="M177" s="160">
        <f>G177*(1+L177/100)</f>
        <v>0</v>
      </c>
      <c r="N177" s="159">
        <v>0.27883000000000002</v>
      </c>
      <c r="O177" s="159">
        <f>ROUND(E177*N177,2)</f>
        <v>0.28000000000000003</v>
      </c>
      <c r="P177" s="159">
        <v>0</v>
      </c>
      <c r="Q177" s="159">
        <f>ROUND(E177*P177,2)</f>
        <v>0</v>
      </c>
      <c r="R177" s="160"/>
      <c r="S177" s="160" t="s">
        <v>173</v>
      </c>
      <c r="T177" s="161" t="s">
        <v>174</v>
      </c>
      <c r="U177" s="162">
        <v>1.27</v>
      </c>
      <c r="V177" s="162">
        <f>ROUND(E177*U177,2)</f>
        <v>1.27</v>
      </c>
      <c r="W177" s="162"/>
      <c r="X177" s="162" t="s">
        <v>218</v>
      </c>
      <c r="Y177" s="162" t="s">
        <v>175</v>
      </c>
      <c r="Z177" s="163"/>
      <c r="AA177" s="163"/>
      <c r="AB177" s="163"/>
      <c r="AC177" s="163"/>
      <c r="AD177" s="163"/>
      <c r="AE177" s="163"/>
      <c r="AF177" s="163"/>
      <c r="AG177" s="163" t="s">
        <v>219</v>
      </c>
      <c r="AH177" s="163"/>
      <c r="AI177" s="163"/>
      <c r="AJ177" s="163"/>
      <c r="AK177" s="163"/>
      <c r="AL177" s="163"/>
      <c r="AM177" s="163"/>
      <c r="AN177" s="163"/>
      <c r="AO177" s="163"/>
      <c r="AP177" s="163"/>
      <c r="AQ177" s="163"/>
      <c r="AR177" s="163"/>
      <c r="AS177" s="163"/>
      <c r="AT177" s="163"/>
      <c r="AU177" s="163"/>
      <c r="AV177" s="163"/>
      <c r="AW177" s="163"/>
      <c r="AX177" s="163"/>
      <c r="AY177" s="163"/>
      <c r="AZ177" s="163"/>
      <c r="BA177" s="163"/>
      <c r="BB177" s="163"/>
      <c r="BC177" s="163"/>
      <c r="BD177" s="163"/>
      <c r="BE177" s="163"/>
      <c r="BF177" s="163"/>
      <c r="BG177" s="163"/>
      <c r="BH177" s="163"/>
    </row>
    <row r="178" spans="1:60" outlineLevel="2" x14ac:dyDescent="0.2">
      <c r="A178" s="164"/>
      <c r="B178" s="165"/>
      <c r="C178" s="182" t="s">
        <v>703</v>
      </c>
      <c r="D178" s="183"/>
      <c r="E178" s="184"/>
      <c r="F178" s="162"/>
      <c r="G178" s="162"/>
      <c r="H178" s="162"/>
      <c r="I178" s="162"/>
      <c r="J178" s="162"/>
      <c r="K178" s="162"/>
      <c r="L178" s="162"/>
      <c r="M178" s="162"/>
      <c r="N178" s="166"/>
      <c r="O178" s="166"/>
      <c r="P178" s="166"/>
      <c r="Q178" s="166"/>
      <c r="R178" s="162"/>
      <c r="S178" s="162"/>
      <c r="T178" s="162"/>
      <c r="U178" s="162"/>
      <c r="V178" s="162"/>
      <c r="W178" s="162"/>
      <c r="X178" s="162"/>
      <c r="Y178" s="162"/>
      <c r="Z178" s="163"/>
      <c r="AA178" s="163"/>
      <c r="AB178" s="163"/>
      <c r="AC178" s="163"/>
      <c r="AD178" s="163"/>
      <c r="AE178" s="163"/>
      <c r="AF178" s="163"/>
      <c r="AG178" s="163" t="s">
        <v>222</v>
      </c>
      <c r="AH178" s="163">
        <v>0</v>
      </c>
      <c r="AI178" s="163"/>
      <c r="AJ178" s="163"/>
      <c r="AK178" s="163"/>
      <c r="AL178" s="163"/>
      <c r="AM178" s="163"/>
      <c r="AN178" s="163"/>
      <c r="AO178" s="163"/>
      <c r="AP178" s="163"/>
      <c r="AQ178" s="163"/>
      <c r="AR178" s="163"/>
      <c r="AS178" s="163"/>
      <c r="AT178" s="163"/>
      <c r="AU178" s="163"/>
      <c r="AV178" s="163"/>
      <c r="AW178" s="163"/>
      <c r="AX178" s="163"/>
      <c r="AY178" s="163"/>
      <c r="AZ178" s="163"/>
      <c r="BA178" s="163"/>
      <c r="BB178" s="163"/>
      <c r="BC178" s="163"/>
      <c r="BD178" s="163"/>
      <c r="BE178" s="163"/>
      <c r="BF178" s="163"/>
      <c r="BG178" s="163"/>
      <c r="BH178" s="163"/>
    </row>
    <row r="179" spans="1:60" outlineLevel="3" x14ac:dyDescent="0.2">
      <c r="A179" s="164"/>
      <c r="B179" s="165"/>
      <c r="C179" s="182" t="s">
        <v>704</v>
      </c>
      <c r="D179" s="183"/>
      <c r="E179" s="184">
        <v>1</v>
      </c>
      <c r="F179" s="162"/>
      <c r="G179" s="162"/>
      <c r="H179" s="162"/>
      <c r="I179" s="162"/>
      <c r="J179" s="162"/>
      <c r="K179" s="162"/>
      <c r="L179" s="162"/>
      <c r="M179" s="162"/>
      <c r="N179" s="166"/>
      <c r="O179" s="166"/>
      <c r="P179" s="166"/>
      <c r="Q179" s="166"/>
      <c r="R179" s="162"/>
      <c r="S179" s="162"/>
      <c r="T179" s="162"/>
      <c r="U179" s="162"/>
      <c r="V179" s="162"/>
      <c r="W179" s="162"/>
      <c r="X179" s="162"/>
      <c r="Y179" s="162"/>
      <c r="Z179" s="163"/>
      <c r="AA179" s="163"/>
      <c r="AB179" s="163"/>
      <c r="AC179" s="163"/>
      <c r="AD179" s="163"/>
      <c r="AE179" s="163"/>
      <c r="AF179" s="163"/>
      <c r="AG179" s="163" t="s">
        <v>222</v>
      </c>
      <c r="AH179" s="163">
        <v>0</v>
      </c>
      <c r="AI179" s="163"/>
      <c r="AJ179" s="163"/>
      <c r="AK179" s="163"/>
      <c r="AL179" s="163"/>
      <c r="AM179" s="163"/>
      <c r="AN179" s="163"/>
      <c r="AO179" s="163"/>
      <c r="AP179" s="163"/>
      <c r="AQ179" s="163"/>
      <c r="AR179" s="163"/>
      <c r="AS179" s="163"/>
      <c r="AT179" s="163"/>
      <c r="AU179" s="163"/>
      <c r="AV179" s="163"/>
      <c r="AW179" s="163"/>
      <c r="AX179" s="163"/>
      <c r="AY179" s="163"/>
      <c r="AZ179" s="163"/>
      <c r="BA179" s="163"/>
      <c r="BB179" s="163"/>
      <c r="BC179" s="163"/>
      <c r="BD179" s="163"/>
      <c r="BE179" s="163"/>
      <c r="BF179" s="163"/>
      <c r="BG179" s="163"/>
      <c r="BH179" s="163"/>
    </row>
    <row r="180" spans="1:60" outlineLevel="1" x14ac:dyDescent="0.2">
      <c r="A180" s="155">
        <v>42</v>
      </c>
      <c r="B180" s="156" t="s">
        <v>705</v>
      </c>
      <c r="C180" s="157" t="s">
        <v>706</v>
      </c>
      <c r="D180" s="158" t="s">
        <v>266</v>
      </c>
      <c r="E180" s="159">
        <v>1</v>
      </c>
      <c r="F180" s="11"/>
      <c r="G180" s="160">
        <f>ROUND(E180*F180,2)</f>
        <v>0</v>
      </c>
      <c r="H180" s="11">
        <v>32480</v>
      </c>
      <c r="I180" s="160">
        <f>ROUND(E180*H180,2)</f>
        <v>32480</v>
      </c>
      <c r="J180" s="11">
        <v>0</v>
      </c>
      <c r="K180" s="160">
        <f>ROUND(E180*J180,2)</f>
        <v>0</v>
      </c>
      <c r="L180" s="160">
        <v>21</v>
      </c>
      <c r="M180" s="160">
        <f>G180*(1+L180/100)</f>
        <v>0</v>
      </c>
      <c r="N180" s="159">
        <v>3.3502000000000001</v>
      </c>
      <c r="O180" s="159">
        <f>ROUND(E180*N180,2)</f>
        <v>3.35</v>
      </c>
      <c r="P180" s="159">
        <v>0</v>
      </c>
      <c r="Q180" s="159">
        <f>ROUND(E180*P180,2)</f>
        <v>0</v>
      </c>
      <c r="R180" s="160"/>
      <c r="S180" s="160" t="s">
        <v>173</v>
      </c>
      <c r="T180" s="161" t="s">
        <v>174</v>
      </c>
      <c r="U180" s="162">
        <v>0</v>
      </c>
      <c r="V180" s="162">
        <f>ROUND(E180*U180,2)</f>
        <v>0</v>
      </c>
      <c r="W180" s="162"/>
      <c r="X180" s="162" t="s">
        <v>240</v>
      </c>
      <c r="Y180" s="162" t="s">
        <v>175</v>
      </c>
      <c r="Z180" s="163"/>
      <c r="AA180" s="163"/>
      <c r="AB180" s="163"/>
      <c r="AC180" s="163"/>
      <c r="AD180" s="163"/>
      <c r="AE180" s="163"/>
      <c r="AF180" s="163"/>
      <c r="AG180" s="163" t="s">
        <v>270</v>
      </c>
      <c r="AH180" s="163"/>
      <c r="AI180" s="163"/>
      <c r="AJ180" s="163"/>
      <c r="AK180" s="163"/>
      <c r="AL180" s="163"/>
      <c r="AM180" s="163"/>
      <c r="AN180" s="163"/>
      <c r="AO180" s="163"/>
      <c r="AP180" s="163"/>
      <c r="AQ180" s="163"/>
      <c r="AR180" s="163"/>
      <c r="AS180" s="163"/>
      <c r="AT180" s="163"/>
      <c r="AU180" s="163"/>
      <c r="AV180" s="163"/>
      <c r="AW180" s="163"/>
      <c r="AX180" s="163"/>
      <c r="AY180" s="163"/>
      <c r="AZ180" s="163"/>
      <c r="BA180" s="163"/>
      <c r="BB180" s="163"/>
      <c r="BC180" s="163"/>
      <c r="BD180" s="163"/>
      <c r="BE180" s="163"/>
      <c r="BF180" s="163"/>
      <c r="BG180" s="163"/>
      <c r="BH180" s="163"/>
    </row>
    <row r="181" spans="1:60" outlineLevel="2" x14ac:dyDescent="0.2">
      <c r="A181" s="164"/>
      <c r="B181" s="165"/>
      <c r="C181" s="182" t="s">
        <v>703</v>
      </c>
      <c r="D181" s="183"/>
      <c r="E181" s="184"/>
      <c r="F181" s="162"/>
      <c r="G181" s="162"/>
      <c r="H181" s="162"/>
      <c r="I181" s="162"/>
      <c r="J181" s="162"/>
      <c r="K181" s="162"/>
      <c r="L181" s="162"/>
      <c r="M181" s="162"/>
      <c r="N181" s="166"/>
      <c r="O181" s="166"/>
      <c r="P181" s="166"/>
      <c r="Q181" s="166"/>
      <c r="R181" s="162"/>
      <c r="S181" s="162"/>
      <c r="T181" s="162"/>
      <c r="U181" s="162"/>
      <c r="V181" s="162"/>
      <c r="W181" s="162"/>
      <c r="X181" s="162"/>
      <c r="Y181" s="162"/>
      <c r="Z181" s="163"/>
      <c r="AA181" s="163"/>
      <c r="AB181" s="163"/>
      <c r="AC181" s="163"/>
      <c r="AD181" s="163"/>
      <c r="AE181" s="163"/>
      <c r="AF181" s="163"/>
      <c r="AG181" s="163" t="s">
        <v>222</v>
      </c>
      <c r="AH181" s="163">
        <v>0</v>
      </c>
      <c r="AI181" s="163"/>
      <c r="AJ181" s="163"/>
      <c r="AK181" s="163"/>
      <c r="AL181" s="163"/>
      <c r="AM181" s="163"/>
      <c r="AN181" s="163"/>
      <c r="AO181" s="163"/>
      <c r="AP181" s="163"/>
      <c r="AQ181" s="163"/>
      <c r="AR181" s="163"/>
      <c r="AS181" s="163"/>
      <c r="AT181" s="163"/>
      <c r="AU181" s="163"/>
      <c r="AV181" s="163"/>
      <c r="AW181" s="163"/>
      <c r="AX181" s="163"/>
      <c r="AY181" s="163"/>
      <c r="AZ181" s="163"/>
      <c r="BA181" s="163"/>
      <c r="BB181" s="163"/>
      <c r="BC181" s="163"/>
      <c r="BD181" s="163"/>
      <c r="BE181" s="163"/>
      <c r="BF181" s="163"/>
      <c r="BG181" s="163"/>
      <c r="BH181" s="163"/>
    </row>
    <row r="182" spans="1:60" outlineLevel="3" x14ac:dyDescent="0.2">
      <c r="A182" s="164"/>
      <c r="B182" s="165"/>
      <c r="C182" s="182" t="s">
        <v>704</v>
      </c>
      <c r="D182" s="183"/>
      <c r="E182" s="184">
        <v>1</v>
      </c>
      <c r="F182" s="162"/>
      <c r="G182" s="162"/>
      <c r="H182" s="162"/>
      <c r="I182" s="162"/>
      <c r="J182" s="162"/>
      <c r="K182" s="162"/>
      <c r="L182" s="162"/>
      <c r="M182" s="162"/>
      <c r="N182" s="166"/>
      <c r="O182" s="166"/>
      <c r="P182" s="166"/>
      <c r="Q182" s="166"/>
      <c r="R182" s="162"/>
      <c r="S182" s="162"/>
      <c r="T182" s="162"/>
      <c r="U182" s="162"/>
      <c r="V182" s="162"/>
      <c r="W182" s="162"/>
      <c r="X182" s="162"/>
      <c r="Y182" s="162"/>
      <c r="Z182" s="163"/>
      <c r="AA182" s="163"/>
      <c r="AB182" s="163"/>
      <c r="AC182" s="163"/>
      <c r="AD182" s="163"/>
      <c r="AE182" s="163"/>
      <c r="AF182" s="163"/>
      <c r="AG182" s="163" t="s">
        <v>222</v>
      </c>
      <c r="AH182" s="163">
        <v>0</v>
      </c>
      <c r="AI182" s="163"/>
      <c r="AJ182" s="163"/>
      <c r="AK182" s="163"/>
      <c r="AL182" s="163"/>
      <c r="AM182" s="163"/>
      <c r="AN182" s="163"/>
      <c r="AO182" s="163"/>
      <c r="AP182" s="163"/>
      <c r="AQ182" s="163"/>
      <c r="AR182" s="163"/>
      <c r="AS182" s="163"/>
      <c r="AT182" s="163"/>
      <c r="AU182" s="163"/>
      <c r="AV182" s="163"/>
      <c r="AW182" s="163"/>
      <c r="AX182" s="163"/>
      <c r="AY182" s="163"/>
      <c r="AZ182" s="163"/>
      <c r="BA182" s="163"/>
      <c r="BB182" s="163"/>
      <c r="BC182" s="163"/>
      <c r="BD182" s="163"/>
      <c r="BE182" s="163"/>
      <c r="BF182" s="163"/>
      <c r="BG182" s="163"/>
      <c r="BH182" s="163"/>
    </row>
    <row r="183" spans="1:60" x14ac:dyDescent="0.2">
      <c r="A183" s="147" t="s">
        <v>168</v>
      </c>
      <c r="B183" s="148" t="s">
        <v>88</v>
      </c>
      <c r="C183" s="149" t="s">
        <v>89</v>
      </c>
      <c r="D183" s="150"/>
      <c r="E183" s="151"/>
      <c r="F183" s="152"/>
      <c r="G183" s="152">
        <f>SUMIF(AG184:AG211,"&lt;&gt;NOR",G184:G211)</f>
        <v>0</v>
      </c>
      <c r="H183" s="152"/>
      <c r="I183" s="152">
        <f>SUM(I184:I211)</f>
        <v>4104.41</v>
      </c>
      <c r="J183" s="152"/>
      <c r="K183" s="152">
        <f>SUM(K184:K211)</f>
        <v>3138.9700000000003</v>
      </c>
      <c r="L183" s="152"/>
      <c r="M183" s="152">
        <f>SUM(M184:M211)</f>
        <v>0</v>
      </c>
      <c r="N183" s="151"/>
      <c r="O183" s="151">
        <f>SUM(O184:O211)</f>
        <v>2.67</v>
      </c>
      <c r="P183" s="151"/>
      <c r="Q183" s="151">
        <f>SUM(Q184:Q211)</f>
        <v>0</v>
      </c>
      <c r="R183" s="152"/>
      <c r="S183" s="152"/>
      <c r="T183" s="153"/>
      <c r="U183" s="154"/>
      <c r="V183" s="154">
        <f>SUM(V184:V211)</f>
        <v>5.72</v>
      </c>
      <c r="W183" s="154"/>
      <c r="X183" s="154"/>
      <c r="Y183" s="154"/>
      <c r="AG183" s="14" t="s">
        <v>169</v>
      </c>
    </row>
    <row r="184" spans="1:60" ht="22.5" outlineLevel="1" x14ac:dyDescent="0.2">
      <c r="A184" s="155">
        <v>43</v>
      </c>
      <c r="B184" s="156" t="s">
        <v>707</v>
      </c>
      <c r="C184" s="157" t="s">
        <v>708</v>
      </c>
      <c r="D184" s="158" t="s">
        <v>215</v>
      </c>
      <c r="E184" s="159">
        <v>5.6250000000000001E-2</v>
      </c>
      <c r="F184" s="11"/>
      <c r="G184" s="160">
        <f>ROUND(E184*F184,2)</f>
        <v>0</v>
      </c>
      <c r="H184" s="11">
        <v>3543.41</v>
      </c>
      <c r="I184" s="160">
        <f>ROUND(E184*H184,2)</f>
        <v>199.32</v>
      </c>
      <c r="J184" s="11">
        <v>631.59</v>
      </c>
      <c r="K184" s="160">
        <f>ROUND(E184*J184,2)</f>
        <v>35.53</v>
      </c>
      <c r="L184" s="160">
        <v>21</v>
      </c>
      <c r="M184" s="160">
        <f>G184*(1+L184/100)</f>
        <v>0</v>
      </c>
      <c r="N184" s="159">
        <v>2.5</v>
      </c>
      <c r="O184" s="159">
        <f>ROUND(E184*N184,2)</f>
        <v>0.14000000000000001</v>
      </c>
      <c r="P184" s="159">
        <v>0</v>
      </c>
      <c r="Q184" s="159">
        <f>ROUND(E184*P184,2)</f>
        <v>0</v>
      </c>
      <c r="R184" s="160" t="s">
        <v>655</v>
      </c>
      <c r="S184" s="160" t="s">
        <v>217</v>
      </c>
      <c r="T184" s="161" t="s">
        <v>217</v>
      </c>
      <c r="U184" s="162">
        <v>1.1919999999999999</v>
      </c>
      <c r="V184" s="162">
        <f>ROUND(E184*U184,2)</f>
        <v>7.0000000000000007E-2</v>
      </c>
      <c r="W184" s="162"/>
      <c r="X184" s="162" t="s">
        <v>218</v>
      </c>
      <c r="Y184" s="162" t="s">
        <v>175</v>
      </c>
      <c r="Z184" s="163"/>
      <c r="AA184" s="163"/>
      <c r="AB184" s="163"/>
      <c r="AC184" s="163"/>
      <c r="AD184" s="163"/>
      <c r="AE184" s="163"/>
      <c r="AF184" s="163"/>
      <c r="AG184" s="163" t="s">
        <v>219</v>
      </c>
      <c r="AH184" s="163"/>
      <c r="AI184" s="163"/>
      <c r="AJ184" s="163"/>
      <c r="AK184" s="163"/>
      <c r="AL184" s="163"/>
      <c r="AM184" s="163"/>
      <c r="AN184" s="163"/>
      <c r="AO184" s="163"/>
      <c r="AP184" s="163"/>
      <c r="AQ184" s="163"/>
      <c r="AR184" s="163"/>
      <c r="AS184" s="163"/>
      <c r="AT184" s="163"/>
      <c r="AU184" s="163"/>
      <c r="AV184" s="163"/>
      <c r="AW184" s="163"/>
      <c r="AX184" s="163"/>
      <c r="AY184" s="163"/>
      <c r="AZ184" s="163"/>
      <c r="BA184" s="163"/>
      <c r="BB184" s="163"/>
      <c r="BC184" s="163"/>
      <c r="BD184" s="163"/>
      <c r="BE184" s="163"/>
      <c r="BF184" s="163"/>
      <c r="BG184" s="163"/>
      <c r="BH184" s="163"/>
    </row>
    <row r="185" spans="1:60" outlineLevel="2" x14ac:dyDescent="0.2">
      <c r="A185" s="164"/>
      <c r="B185" s="165"/>
      <c r="C185" s="269" t="s">
        <v>709</v>
      </c>
      <c r="D185" s="270"/>
      <c r="E185" s="270"/>
      <c r="F185" s="270"/>
      <c r="G185" s="270"/>
      <c r="H185" s="162"/>
      <c r="I185" s="162"/>
      <c r="J185" s="162"/>
      <c r="K185" s="162"/>
      <c r="L185" s="162"/>
      <c r="M185" s="162"/>
      <c r="N185" s="166"/>
      <c r="O185" s="166"/>
      <c r="P185" s="166"/>
      <c r="Q185" s="166"/>
      <c r="R185" s="162"/>
      <c r="S185" s="162"/>
      <c r="T185" s="162"/>
      <c r="U185" s="162"/>
      <c r="V185" s="162"/>
      <c r="W185" s="162"/>
      <c r="X185" s="162"/>
      <c r="Y185" s="162"/>
      <c r="Z185" s="163"/>
      <c r="AA185" s="163"/>
      <c r="AB185" s="163"/>
      <c r="AC185" s="163"/>
      <c r="AD185" s="163"/>
      <c r="AE185" s="163"/>
      <c r="AF185" s="163"/>
      <c r="AG185" s="163" t="s">
        <v>221</v>
      </c>
      <c r="AH185" s="163"/>
      <c r="AI185" s="163"/>
      <c r="AJ185" s="163"/>
      <c r="AK185" s="163"/>
      <c r="AL185" s="163"/>
      <c r="AM185" s="163"/>
      <c r="AN185" s="163"/>
      <c r="AO185" s="163"/>
      <c r="AP185" s="163"/>
      <c r="AQ185" s="163"/>
      <c r="AR185" s="163"/>
      <c r="AS185" s="163"/>
      <c r="AT185" s="163"/>
      <c r="AU185" s="163"/>
      <c r="AV185" s="163"/>
      <c r="AW185" s="163"/>
      <c r="AX185" s="163"/>
      <c r="AY185" s="163"/>
      <c r="AZ185" s="163"/>
      <c r="BA185" s="163"/>
      <c r="BB185" s="163"/>
      <c r="BC185" s="163"/>
      <c r="BD185" s="163"/>
      <c r="BE185" s="163"/>
      <c r="BF185" s="163"/>
      <c r="BG185" s="163"/>
      <c r="BH185" s="163"/>
    </row>
    <row r="186" spans="1:60" outlineLevel="2" x14ac:dyDescent="0.2">
      <c r="A186" s="164"/>
      <c r="B186" s="165"/>
      <c r="C186" s="182" t="s">
        <v>583</v>
      </c>
      <c r="D186" s="183"/>
      <c r="E186" s="184"/>
      <c r="F186" s="162"/>
      <c r="G186" s="162"/>
      <c r="H186" s="162"/>
      <c r="I186" s="162"/>
      <c r="J186" s="162"/>
      <c r="K186" s="162"/>
      <c r="L186" s="162"/>
      <c r="M186" s="162"/>
      <c r="N186" s="166"/>
      <c r="O186" s="166"/>
      <c r="P186" s="166"/>
      <c r="Q186" s="166"/>
      <c r="R186" s="162"/>
      <c r="S186" s="162"/>
      <c r="T186" s="162"/>
      <c r="U186" s="162"/>
      <c r="V186" s="162"/>
      <c r="W186" s="162"/>
      <c r="X186" s="162"/>
      <c r="Y186" s="162"/>
      <c r="Z186" s="163"/>
      <c r="AA186" s="163"/>
      <c r="AB186" s="163"/>
      <c r="AC186" s="163"/>
      <c r="AD186" s="163"/>
      <c r="AE186" s="163"/>
      <c r="AF186" s="163"/>
      <c r="AG186" s="163" t="s">
        <v>222</v>
      </c>
      <c r="AH186" s="163">
        <v>0</v>
      </c>
      <c r="AI186" s="163"/>
      <c r="AJ186" s="163"/>
      <c r="AK186" s="163"/>
      <c r="AL186" s="163"/>
      <c r="AM186" s="163"/>
      <c r="AN186" s="163"/>
      <c r="AO186" s="163"/>
      <c r="AP186" s="163"/>
      <c r="AQ186" s="163"/>
      <c r="AR186" s="163"/>
      <c r="AS186" s="163"/>
      <c r="AT186" s="163"/>
      <c r="AU186" s="163"/>
      <c r="AV186" s="163"/>
      <c r="AW186" s="163"/>
      <c r="AX186" s="163"/>
      <c r="AY186" s="163"/>
      <c r="AZ186" s="163"/>
      <c r="BA186" s="163"/>
      <c r="BB186" s="163"/>
      <c r="BC186" s="163"/>
      <c r="BD186" s="163"/>
      <c r="BE186" s="163"/>
      <c r="BF186" s="163"/>
      <c r="BG186" s="163"/>
      <c r="BH186" s="163"/>
    </row>
    <row r="187" spans="1:60" outlineLevel="3" x14ac:dyDescent="0.2">
      <c r="A187" s="164"/>
      <c r="B187" s="165"/>
      <c r="C187" s="182" t="s">
        <v>710</v>
      </c>
      <c r="D187" s="183"/>
      <c r="E187" s="184">
        <v>5.6250000000000001E-2</v>
      </c>
      <c r="F187" s="162"/>
      <c r="G187" s="162"/>
      <c r="H187" s="162"/>
      <c r="I187" s="162"/>
      <c r="J187" s="162"/>
      <c r="K187" s="162"/>
      <c r="L187" s="162"/>
      <c r="M187" s="162"/>
      <c r="N187" s="166"/>
      <c r="O187" s="166"/>
      <c r="P187" s="166"/>
      <c r="Q187" s="166"/>
      <c r="R187" s="162"/>
      <c r="S187" s="162"/>
      <c r="T187" s="162"/>
      <c r="U187" s="162"/>
      <c r="V187" s="162"/>
      <c r="W187" s="162"/>
      <c r="X187" s="162"/>
      <c r="Y187" s="162"/>
      <c r="Z187" s="163"/>
      <c r="AA187" s="163"/>
      <c r="AB187" s="163"/>
      <c r="AC187" s="163"/>
      <c r="AD187" s="163"/>
      <c r="AE187" s="163"/>
      <c r="AF187" s="163"/>
      <c r="AG187" s="163" t="s">
        <v>222</v>
      </c>
      <c r="AH187" s="163">
        <v>0</v>
      </c>
      <c r="AI187" s="163"/>
      <c r="AJ187" s="163"/>
      <c r="AK187" s="163"/>
      <c r="AL187" s="163"/>
      <c r="AM187" s="163"/>
      <c r="AN187" s="163"/>
      <c r="AO187" s="163"/>
      <c r="AP187" s="163"/>
      <c r="AQ187" s="163"/>
      <c r="AR187" s="163"/>
      <c r="AS187" s="163"/>
      <c r="AT187" s="163"/>
      <c r="AU187" s="163"/>
      <c r="AV187" s="163"/>
      <c r="AW187" s="163"/>
      <c r="AX187" s="163"/>
      <c r="AY187" s="163"/>
      <c r="AZ187" s="163"/>
      <c r="BA187" s="163"/>
      <c r="BB187" s="163"/>
      <c r="BC187" s="163"/>
      <c r="BD187" s="163"/>
      <c r="BE187" s="163"/>
      <c r="BF187" s="163"/>
      <c r="BG187" s="163"/>
      <c r="BH187" s="163"/>
    </row>
    <row r="188" spans="1:60" outlineLevel="1" x14ac:dyDescent="0.2">
      <c r="A188" s="155">
        <v>44</v>
      </c>
      <c r="B188" s="156" t="s">
        <v>711</v>
      </c>
      <c r="C188" s="157" t="s">
        <v>712</v>
      </c>
      <c r="D188" s="158" t="s">
        <v>231</v>
      </c>
      <c r="E188" s="159">
        <v>0.82499999999999996</v>
      </c>
      <c r="F188" s="11"/>
      <c r="G188" s="160">
        <f>ROUND(E188*F188,2)</f>
        <v>0</v>
      </c>
      <c r="H188" s="11">
        <v>166.72</v>
      </c>
      <c r="I188" s="160">
        <f>ROUND(E188*H188,2)</f>
        <v>137.54</v>
      </c>
      <c r="J188" s="11">
        <v>430.28</v>
      </c>
      <c r="K188" s="160">
        <f>ROUND(E188*J188,2)</f>
        <v>354.98</v>
      </c>
      <c r="L188" s="160">
        <v>21</v>
      </c>
      <c r="M188" s="160">
        <f>G188*(1+L188/100)</f>
        <v>0</v>
      </c>
      <c r="N188" s="159">
        <v>4.5100000000000001E-3</v>
      </c>
      <c r="O188" s="159">
        <f>ROUND(E188*N188,2)</f>
        <v>0</v>
      </c>
      <c r="P188" s="159">
        <v>0</v>
      </c>
      <c r="Q188" s="159">
        <f>ROUND(E188*P188,2)</f>
        <v>0</v>
      </c>
      <c r="R188" s="160" t="s">
        <v>655</v>
      </c>
      <c r="S188" s="160" t="s">
        <v>217</v>
      </c>
      <c r="T188" s="161" t="s">
        <v>217</v>
      </c>
      <c r="U188" s="162">
        <v>0.82499999999999996</v>
      </c>
      <c r="V188" s="162">
        <f>ROUND(E188*U188,2)</f>
        <v>0.68</v>
      </c>
      <c r="W188" s="162"/>
      <c r="X188" s="162" t="s">
        <v>218</v>
      </c>
      <c r="Y188" s="162" t="s">
        <v>175</v>
      </c>
      <c r="Z188" s="163"/>
      <c r="AA188" s="163"/>
      <c r="AB188" s="163"/>
      <c r="AC188" s="163"/>
      <c r="AD188" s="163"/>
      <c r="AE188" s="163"/>
      <c r="AF188" s="163"/>
      <c r="AG188" s="163" t="s">
        <v>219</v>
      </c>
      <c r="AH188" s="163"/>
      <c r="AI188" s="163"/>
      <c r="AJ188" s="163"/>
      <c r="AK188" s="163"/>
      <c r="AL188" s="163"/>
      <c r="AM188" s="163"/>
      <c r="AN188" s="163"/>
      <c r="AO188" s="163"/>
      <c r="AP188" s="163"/>
      <c r="AQ188" s="163"/>
      <c r="AR188" s="163"/>
      <c r="AS188" s="163"/>
      <c r="AT188" s="163"/>
      <c r="AU188" s="163"/>
      <c r="AV188" s="163"/>
      <c r="AW188" s="163"/>
      <c r="AX188" s="163"/>
      <c r="AY188" s="163"/>
      <c r="AZ188" s="163"/>
      <c r="BA188" s="163"/>
      <c r="BB188" s="163"/>
      <c r="BC188" s="163"/>
      <c r="BD188" s="163"/>
      <c r="BE188" s="163"/>
      <c r="BF188" s="163"/>
      <c r="BG188" s="163"/>
      <c r="BH188" s="163"/>
    </row>
    <row r="189" spans="1:60" outlineLevel="2" x14ac:dyDescent="0.2">
      <c r="A189" s="164"/>
      <c r="B189" s="165"/>
      <c r="C189" s="269" t="s">
        <v>713</v>
      </c>
      <c r="D189" s="270"/>
      <c r="E189" s="270"/>
      <c r="F189" s="270"/>
      <c r="G189" s="270"/>
      <c r="H189" s="162"/>
      <c r="I189" s="162"/>
      <c r="J189" s="162"/>
      <c r="K189" s="162"/>
      <c r="L189" s="162"/>
      <c r="M189" s="162"/>
      <c r="N189" s="166"/>
      <c r="O189" s="166"/>
      <c r="P189" s="166"/>
      <c r="Q189" s="166"/>
      <c r="R189" s="162"/>
      <c r="S189" s="162"/>
      <c r="T189" s="162"/>
      <c r="U189" s="162"/>
      <c r="V189" s="162"/>
      <c r="W189" s="162"/>
      <c r="X189" s="162"/>
      <c r="Y189" s="162"/>
      <c r="Z189" s="163"/>
      <c r="AA189" s="163"/>
      <c r="AB189" s="163"/>
      <c r="AC189" s="163"/>
      <c r="AD189" s="163"/>
      <c r="AE189" s="163"/>
      <c r="AF189" s="163"/>
      <c r="AG189" s="163" t="s">
        <v>221</v>
      </c>
      <c r="AH189" s="163"/>
      <c r="AI189" s="163"/>
      <c r="AJ189" s="163"/>
      <c r="AK189" s="163"/>
      <c r="AL189" s="163"/>
      <c r="AM189" s="163"/>
      <c r="AN189" s="163"/>
      <c r="AO189" s="163"/>
      <c r="AP189" s="163"/>
      <c r="AQ189" s="163"/>
      <c r="AR189" s="163"/>
      <c r="AS189" s="163"/>
      <c r="AT189" s="163"/>
      <c r="AU189" s="163"/>
      <c r="AV189" s="163"/>
      <c r="AW189" s="163"/>
      <c r="AX189" s="163"/>
      <c r="AY189" s="163"/>
      <c r="AZ189" s="163"/>
      <c r="BA189" s="163"/>
      <c r="BB189" s="163"/>
      <c r="BC189" s="163"/>
      <c r="BD189" s="163"/>
      <c r="BE189" s="163"/>
      <c r="BF189" s="163"/>
      <c r="BG189" s="163"/>
      <c r="BH189" s="163"/>
    </row>
    <row r="190" spans="1:60" outlineLevel="2" x14ac:dyDescent="0.2">
      <c r="A190" s="164"/>
      <c r="B190" s="165"/>
      <c r="C190" s="182" t="s">
        <v>583</v>
      </c>
      <c r="D190" s="183"/>
      <c r="E190" s="184"/>
      <c r="F190" s="162"/>
      <c r="G190" s="162"/>
      <c r="H190" s="162"/>
      <c r="I190" s="162"/>
      <c r="J190" s="162"/>
      <c r="K190" s="162"/>
      <c r="L190" s="162"/>
      <c r="M190" s="162"/>
      <c r="N190" s="166"/>
      <c r="O190" s="166"/>
      <c r="P190" s="166"/>
      <c r="Q190" s="166"/>
      <c r="R190" s="162"/>
      <c r="S190" s="162"/>
      <c r="T190" s="162"/>
      <c r="U190" s="162"/>
      <c r="V190" s="162"/>
      <c r="W190" s="162"/>
      <c r="X190" s="162"/>
      <c r="Y190" s="162"/>
      <c r="Z190" s="163"/>
      <c r="AA190" s="163"/>
      <c r="AB190" s="163"/>
      <c r="AC190" s="163"/>
      <c r="AD190" s="163"/>
      <c r="AE190" s="163"/>
      <c r="AF190" s="163"/>
      <c r="AG190" s="163" t="s">
        <v>222</v>
      </c>
      <c r="AH190" s="163">
        <v>0</v>
      </c>
      <c r="AI190" s="163"/>
      <c r="AJ190" s="163"/>
      <c r="AK190" s="163"/>
      <c r="AL190" s="163"/>
      <c r="AM190" s="163"/>
      <c r="AN190" s="163"/>
      <c r="AO190" s="163"/>
      <c r="AP190" s="163"/>
      <c r="AQ190" s="163"/>
      <c r="AR190" s="163"/>
      <c r="AS190" s="163"/>
      <c r="AT190" s="163"/>
      <c r="AU190" s="163"/>
      <c r="AV190" s="163"/>
      <c r="AW190" s="163"/>
      <c r="AX190" s="163"/>
      <c r="AY190" s="163"/>
      <c r="AZ190" s="163"/>
      <c r="BA190" s="163"/>
      <c r="BB190" s="163"/>
      <c r="BC190" s="163"/>
      <c r="BD190" s="163"/>
      <c r="BE190" s="163"/>
      <c r="BF190" s="163"/>
      <c r="BG190" s="163"/>
      <c r="BH190" s="163"/>
    </row>
    <row r="191" spans="1:60" outlineLevel="3" x14ac:dyDescent="0.2">
      <c r="A191" s="164"/>
      <c r="B191" s="165"/>
      <c r="C191" s="182" t="s">
        <v>714</v>
      </c>
      <c r="D191" s="183"/>
      <c r="E191" s="184">
        <v>0.82499999999999996</v>
      </c>
      <c r="F191" s="162"/>
      <c r="G191" s="162"/>
      <c r="H191" s="162"/>
      <c r="I191" s="162"/>
      <c r="J191" s="162"/>
      <c r="K191" s="162"/>
      <c r="L191" s="162"/>
      <c r="M191" s="162"/>
      <c r="N191" s="166"/>
      <c r="O191" s="166"/>
      <c r="P191" s="166"/>
      <c r="Q191" s="166"/>
      <c r="R191" s="162"/>
      <c r="S191" s="162"/>
      <c r="T191" s="162"/>
      <c r="U191" s="162"/>
      <c r="V191" s="162"/>
      <c r="W191" s="162"/>
      <c r="X191" s="162"/>
      <c r="Y191" s="162"/>
      <c r="Z191" s="163"/>
      <c r="AA191" s="163"/>
      <c r="AB191" s="163"/>
      <c r="AC191" s="163"/>
      <c r="AD191" s="163"/>
      <c r="AE191" s="163"/>
      <c r="AF191" s="163"/>
      <c r="AG191" s="163" t="s">
        <v>222</v>
      </c>
      <c r="AH191" s="163">
        <v>0</v>
      </c>
      <c r="AI191" s="163"/>
      <c r="AJ191" s="163"/>
      <c r="AK191" s="163"/>
      <c r="AL191" s="163"/>
      <c r="AM191" s="163"/>
      <c r="AN191" s="163"/>
      <c r="AO191" s="163"/>
      <c r="AP191" s="163"/>
      <c r="AQ191" s="163"/>
      <c r="AR191" s="163"/>
      <c r="AS191" s="163"/>
      <c r="AT191" s="163"/>
      <c r="AU191" s="163"/>
      <c r="AV191" s="163"/>
      <c r="AW191" s="163"/>
      <c r="AX191" s="163"/>
      <c r="AY191" s="163"/>
      <c r="AZ191" s="163"/>
      <c r="BA191" s="163"/>
      <c r="BB191" s="163"/>
      <c r="BC191" s="163"/>
      <c r="BD191" s="163"/>
      <c r="BE191" s="163"/>
      <c r="BF191" s="163"/>
      <c r="BG191" s="163"/>
      <c r="BH191" s="163"/>
    </row>
    <row r="192" spans="1:60" outlineLevel="1" x14ac:dyDescent="0.2">
      <c r="A192" s="155">
        <v>45</v>
      </c>
      <c r="B192" s="156" t="s">
        <v>278</v>
      </c>
      <c r="C192" s="157" t="s">
        <v>279</v>
      </c>
      <c r="D192" s="158" t="s">
        <v>231</v>
      </c>
      <c r="E192" s="159">
        <v>6.4660000000000002</v>
      </c>
      <c r="F192" s="11"/>
      <c r="G192" s="160">
        <f>ROUND(E192*F192,2)</f>
        <v>0</v>
      </c>
      <c r="H192" s="11">
        <v>0</v>
      </c>
      <c r="I192" s="160">
        <f>ROUND(E192*H192,2)</f>
        <v>0</v>
      </c>
      <c r="J192" s="11">
        <v>92.5</v>
      </c>
      <c r="K192" s="160">
        <f>ROUND(E192*J192,2)</f>
        <v>598.11</v>
      </c>
      <c r="L192" s="160">
        <v>21</v>
      </c>
      <c r="M192" s="160">
        <f>G192*(1+L192/100)</f>
        <v>0</v>
      </c>
      <c r="N192" s="159">
        <v>2.0000000000000001E-4</v>
      </c>
      <c r="O192" s="159">
        <f>ROUND(E192*N192,2)</f>
        <v>0</v>
      </c>
      <c r="P192" s="159">
        <v>0</v>
      </c>
      <c r="Q192" s="159">
        <f>ROUND(E192*P192,2)</f>
        <v>0</v>
      </c>
      <c r="R192" s="160"/>
      <c r="S192" s="160" t="s">
        <v>173</v>
      </c>
      <c r="T192" s="161" t="s">
        <v>217</v>
      </c>
      <c r="U192" s="162">
        <v>0.09</v>
      </c>
      <c r="V192" s="162">
        <f>ROUND(E192*U192,2)</f>
        <v>0.57999999999999996</v>
      </c>
      <c r="W192" s="162"/>
      <c r="X192" s="162" t="s">
        <v>218</v>
      </c>
      <c r="Y192" s="162" t="s">
        <v>175</v>
      </c>
      <c r="Z192" s="163"/>
      <c r="AA192" s="163"/>
      <c r="AB192" s="163"/>
      <c r="AC192" s="163"/>
      <c r="AD192" s="163"/>
      <c r="AE192" s="163"/>
      <c r="AF192" s="163"/>
      <c r="AG192" s="163" t="s">
        <v>219</v>
      </c>
      <c r="AH192" s="163"/>
      <c r="AI192" s="163"/>
      <c r="AJ192" s="163"/>
      <c r="AK192" s="163"/>
      <c r="AL192" s="163"/>
      <c r="AM192" s="163"/>
      <c r="AN192" s="163"/>
      <c r="AO192" s="163"/>
      <c r="AP192" s="163"/>
      <c r="AQ192" s="163"/>
      <c r="AR192" s="163"/>
      <c r="AS192" s="163"/>
      <c r="AT192" s="163"/>
      <c r="AU192" s="163"/>
      <c r="AV192" s="163"/>
      <c r="AW192" s="163"/>
      <c r="AX192" s="163"/>
      <c r="AY192" s="163"/>
      <c r="AZ192" s="163"/>
      <c r="BA192" s="163"/>
      <c r="BB192" s="163"/>
      <c r="BC192" s="163"/>
      <c r="BD192" s="163"/>
      <c r="BE192" s="163"/>
      <c r="BF192" s="163"/>
      <c r="BG192" s="163"/>
      <c r="BH192" s="163"/>
    </row>
    <row r="193" spans="1:60" outlineLevel="2" x14ac:dyDescent="0.2">
      <c r="A193" s="164"/>
      <c r="B193" s="165"/>
      <c r="C193" s="182" t="s">
        <v>657</v>
      </c>
      <c r="D193" s="183"/>
      <c r="E193" s="184"/>
      <c r="F193" s="162"/>
      <c r="G193" s="162"/>
      <c r="H193" s="162"/>
      <c r="I193" s="162"/>
      <c r="J193" s="162"/>
      <c r="K193" s="162"/>
      <c r="L193" s="162"/>
      <c r="M193" s="162"/>
      <c r="N193" s="166"/>
      <c r="O193" s="166"/>
      <c r="P193" s="166"/>
      <c r="Q193" s="166"/>
      <c r="R193" s="162"/>
      <c r="S193" s="162"/>
      <c r="T193" s="162"/>
      <c r="U193" s="162"/>
      <c r="V193" s="162"/>
      <c r="W193" s="162"/>
      <c r="X193" s="162"/>
      <c r="Y193" s="162"/>
      <c r="Z193" s="163"/>
      <c r="AA193" s="163"/>
      <c r="AB193" s="163"/>
      <c r="AC193" s="163"/>
      <c r="AD193" s="163"/>
      <c r="AE193" s="163"/>
      <c r="AF193" s="163"/>
      <c r="AG193" s="163" t="s">
        <v>222</v>
      </c>
      <c r="AH193" s="163">
        <v>0</v>
      </c>
      <c r="AI193" s="163"/>
      <c r="AJ193" s="163"/>
      <c r="AK193" s="163"/>
      <c r="AL193" s="163"/>
      <c r="AM193" s="163"/>
      <c r="AN193" s="163"/>
      <c r="AO193" s="163"/>
      <c r="AP193" s="163"/>
      <c r="AQ193" s="163"/>
      <c r="AR193" s="163"/>
      <c r="AS193" s="163"/>
      <c r="AT193" s="163"/>
      <c r="AU193" s="163"/>
      <c r="AV193" s="163"/>
      <c r="AW193" s="163"/>
      <c r="AX193" s="163"/>
      <c r="AY193" s="163"/>
      <c r="AZ193" s="163"/>
      <c r="BA193" s="163"/>
      <c r="BB193" s="163"/>
      <c r="BC193" s="163"/>
      <c r="BD193" s="163"/>
      <c r="BE193" s="163"/>
      <c r="BF193" s="163"/>
      <c r="BG193" s="163"/>
      <c r="BH193" s="163"/>
    </row>
    <row r="194" spans="1:60" outlineLevel="3" x14ac:dyDescent="0.2">
      <c r="A194" s="164"/>
      <c r="B194" s="165"/>
      <c r="C194" s="182" t="s">
        <v>715</v>
      </c>
      <c r="D194" s="183"/>
      <c r="E194" s="184">
        <v>6.4660000000000002</v>
      </c>
      <c r="F194" s="162"/>
      <c r="G194" s="162"/>
      <c r="H194" s="162"/>
      <c r="I194" s="162"/>
      <c r="J194" s="162"/>
      <c r="K194" s="162"/>
      <c r="L194" s="162"/>
      <c r="M194" s="162"/>
      <c r="N194" s="166"/>
      <c r="O194" s="166"/>
      <c r="P194" s="166"/>
      <c r="Q194" s="166"/>
      <c r="R194" s="162"/>
      <c r="S194" s="162"/>
      <c r="T194" s="162"/>
      <c r="U194" s="162"/>
      <c r="V194" s="162"/>
      <c r="W194" s="162"/>
      <c r="X194" s="162"/>
      <c r="Y194" s="162"/>
      <c r="Z194" s="163"/>
      <c r="AA194" s="163"/>
      <c r="AB194" s="163"/>
      <c r="AC194" s="163"/>
      <c r="AD194" s="163"/>
      <c r="AE194" s="163"/>
      <c r="AF194" s="163"/>
      <c r="AG194" s="163" t="s">
        <v>222</v>
      </c>
      <c r="AH194" s="163">
        <v>0</v>
      </c>
      <c r="AI194" s="163"/>
      <c r="AJ194" s="163"/>
      <c r="AK194" s="163"/>
      <c r="AL194" s="163"/>
      <c r="AM194" s="163"/>
      <c r="AN194" s="163"/>
      <c r="AO194" s="163"/>
      <c r="AP194" s="163"/>
      <c r="AQ194" s="163"/>
      <c r="AR194" s="163"/>
      <c r="AS194" s="163"/>
      <c r="AT194" s="163"/>
      <c r="AU194" s="163"/>
      <c r="AV194" s="163"/>
      <c r="AW194" s="163"/>
      <c r="AX194" s="163"/>
      <c r="AY194" s="163"/>
      <c r="AZ194" s="163"/>
      <c r="BA194" s="163"/>
      <c r="BB194" s="163"/>
      <c r="BC194" s="163"/>
      <c r="BD194" s="163"/>
      <c r="BE194" s="163"/>
      <c r="BF194" s="163"/>
      <c r="BG194" s="163"/>
      <c r="BH194" s="163"/>
    </row>
    <row r="195" spans="1:60" outlineLevel="1" x14ac:dyDescent="0.2">
      <c r="A195" s="155">
        <v>46</v>
      </c>
      <c r="B195" s="156" t="s">
        <v>716</v>
      </c>
      <c r="C195" s="157" t="s">
        <v>717</v>
      </c>
      <c r="D195" s="158" t="s">
        <v>215</v>
      </c>
      <c r="E195" s="159">
        <v>0.99931999999999999</v>
      </c>
      <c r="F195" s="11"/>
      <c r="G195" s="160">
        <f>ROUND(E195*F195,2)</f>
        <v>0</v>
      </c>
      <c r="H195" s="11">
        <v>3494.06</v>
      </c>
      <c r="I195" s="160">
        <f>ROUND(E195*H195,2)</f>
        <v>3491.68</v>
      </c>
      <c r="J195" s="11">
        <v>1700.94</v>
      </c>
      <c r="K195" s="160">
        <f>ROUND(E195*J195,2)</f>
        <v>1699.78</v>
      </c>
      <c r="L195" s="160">
        <v>21</v>
      </c>
      <c r="M195" s="160">
        <f>G195*(1+L195/100)</f>
        <v>0</v>
      </c>
      <c r="N195" s="159">
        <v>2.52542</v>
      </c>
      <c r="O195" s="159">
        <f>ROUND(E195*N195,2)</f>
        <v>2.52</v>
      </c>
      <c r="P195" s="159">
        <v>0</v>
      </c>
      <c r="Q195" s="159">
        <f>ROUND(E195*P195,2)</f>
        <v>0</v>
      </c>
      <c r="R195" s="160" t="s">
        <v>244</v>
      </c>
      <c r="S195" s="160" t="s">
        <v>217</v>
      </c>
      <c r="T195" s="161" t="s">
        <v>217</v>
      </c>
      <c r="U195" s="162">
        <v>3.5720000000000001</v>
      </c>
      <c r="V195" s="162">
        <f>ROUND(E195*U195,2)</f>
        <v>3.57</v>
      </c>
      <c r="W195" s="162"/>
      <c r="X195" s="162" t="s">
        <v>218</v>
      </c>
      <c r="Y195" s="162" t="s">
        <v>175</v>
      </c>
      <c r="Z195" s="163"/>
      <c r="AA195" s="163"/>
      <c r="AB195" s="163"/>
      <c r="AC195" s="163"/>
      <c r="AD195" s="163"/>
      <c r="AE195" s="163"/>
      <c r="AF195" s="163"/>
      <c r="AG195" s="163" t="s">
        <v>219</v>
      </c>
      <c r="AH195" s="163"/>
      <c r="AI195" s="163"/>
      <c r="AJ195" s="163"/>
      <c r="AK195" s="163"/>
      <c r="AL195" s="163"/>
      <c r="AM195" s="163"/>
      <c r="AN195" s="163"/>
      <c r="AO195" s="163"/>
      <c r="AP195" s="163"/>
      <c r="AQ195" s="163"/>
      <c r="AR195" s="163"/>
      <c r="AS195" s="163"/>
      <c r="AT195" s="163"/>
      <c r="AU195" s="163"/>
      <c r="AV195" s="163"/>
      <c r="AW195" s="163"/>
      <c r="AX195" s="163"/>
      <c r="AY195" s="163"/>
      <c r="AZ195" s="163"/>
      <c r="BA195" s="163"/>
      <c r="BB195" s="163"/>
      <c r="BC195" s="163"/>
      <c r="BD195" s="163"/>
      <c r="BE195" s="163"/>
      <c r="BF195" s="163"/>
      <c r="BG195" s="163"/>
      <c r="BH195" s="163"/>
    </row>
    <row r="196" spans="1:60" outlineLevel="2" x14ac:dyDescent="0.2">
      <c r="A196" s="164"/>
      <c r="B196" s="165"/>
      <c r="C196" s="269" t="s">
        <v>313</v>
      </c>
      <c r="D196" s="270"/>
      <c r="E196" s="270"/>
      <c r="F196" s="270"/>
      <c r="G196" s="270"/>
      <c r="H196" s="162"/>
      <c r="I196" s="162"/>
      <c r="J196" s="162"/>
      <c r="K196" s="162"/>
      <c r="L196" s="162"/>
      <c r="M196" s="162"/>
      <c r="N196" s="166"/>
      <c r="O196" s="166"/>
      <c r="P196" s="166"/>
      <c r="Q196" s="166"/>
      <c r="R196" s="162"/>
      <c r="S196" s="162"/>
      <c r="T196" s="162"/>
      <c r="U196" s="162"/>
      <c r="V196" s="162"/>
      <c r="W196" s="162"/>
      <c r="X196" s="162"/>
      <c r="Y196" s="162"/>
      <c r="Z196" s="163"/>
      <c r="AA196" s="163"/>
      <c r="AB196" s="163"/>
      <c r="AC196" s="163"/>
      <c r="AD196" s="163"/>
      <c r="AE196" s="163"/>
      <c r="AF196" s="163"/>
      <c r="AG196" s="163" t="s">
        <v>221</v>
      </c>
      <c r="AH196" s="163"/>
      <c r="AI196" s="163"/>
      <c r="AJ196" s="163"/>
      <c r="AK196" s="163"/>
      <c r="AL196" s="163"/>
      <c r="AM196" s="163"/>
      <c r="AN196" s="163"/>
      <c r="AO196" s="163"/>
      <c r="AP196" s="163"/>
      <c r="AQ196" s="163"/>
      <c r="AR196" s="163"/>
      <c r="AS196" s="163"/>
      <c r="AT196" s="163"/>
      <c r="AU196" s="163"/>
      <c r="AV196" s="163"/>
      <c r="AW196" s="163"/>
      <c r="AX196" s="163"/>
      <c r="AY196" s="163"/>
      <c r="AZ196" s="163"/>
      <c r="BA196" s="163"/>
      <c r="BB196" s="163"/>
      <c r="BC196" s="163"/>
      <c r="BD196" s="163"/>
      <c r="BE196" s="163"/>
      <c r="BF196" s="163"/>
      <c r="BG196" s="163"/>
      <c r="BH196" s="163"/>
    </row>
    <row r="197" spans="1:60" outlineLevel="2" x14ac:dyDescent="0.2">
      <c r="A197" s="164"/>
      <c r="B197" s="165"/>
      <c r="C197" s="182" t="s">
        <v>657</v>
      </c>
      <c r="D197" s="183"/>
      <c r="E197" s="184"/>
      <c r="F197" s="162"/>
      <c r="G197" s="162"/>
      <c r="H197" s="162"/>
      <c r="I197" s="162"/>
      <c r="J197" s="162"/>
      <c r="K197" s="162"/>
      <c r="L197" s="162"/>
      <c r="M197" s="162"/>
      <c r="N197" s="166"/>
      <c r="O197" s="166"/>
      <c r="P197" s="166"/>
      <c r="Q197" s="166"/>
      <c r="R197" s="162"/>
      <c r="S197" s="162"/>
      <c r="T197" s="162"/>
      <c r="U197" s="162"/>
      <c r="V197" s="162"/>
      <c r="W197" s="162"/>
      <c r="X197" s="162"/>
      <c r="Y197" s="162"/>
      <c r="Z197" s="163"/>
      <c r="AA197" s="163"/>
      <c r="AB197" s="163"/>
      <c r="AC197" s="163"/>
      <c r="AD197" s="163"/>
      <c r="AE197" s="163"/>
      <c r="AF197" s="163"/>
      <c r="AG197" s="163" t="s">
        <v>222</v>
      </c>
      <c r="AH197" s="163">
        <v>0</v>
      </c>
      <c r="AI197" s="163"/>
      <c r="AJ197" s="163"/>
      <c r="AK197" s="163"/>
      <c r="AL197" s="163"/>
      <c r="AM197" s="163"/>
      <c r="AN197" s="163"/>
      <c r="AO197" s="163"/>
      <c r="AP197" s="163"/>
      <c r="AQ197" s="163"/>
      <c r="AR197" s="163"/>
      <c r="AS197" s="163"/>
      <c r="AT197" s="163"/>
      <c r="AU197" s="163"/>
      <c r="AV197" s="163"/>
      <c r="AW197" s="163"/>
      <c r="AX197" s="163"/>
      <c r="AY197" s="163"/>
      <c r="AZ197" s="163"/>
      <c r="BA197" s="163"/>
      <c r="BB197" s="163"/>
      <c r="BC197" s="163"/>
      <c r="BD197" s="163"/>
      <c r="BE197" s="163"/>
      <c r="BF197" s="163"/>
      <c r="BG197" s="163"/>
      <c r="BH197" s="163"/>
    </row>
    <row r="198" spans="1:60" ht="22.5" outlineLevel="3" x14ac:dyDescent="0.2">
      <c r="A198" s="164"/>
      <c r="B198" s="165"/>
      <c r="C198" s="182" t="s">
        <v>718</v>
      </c>
      <c r="D198" s="183"/>
      <c r="E198" s="184">
        <v>0.99931999999999999</v>
      </c>
      <c r="F198" s="162"/>
      <c r="G198" s="162"/>
      <c r="H198" s="162"/>
      <c r="I198" s="162"/>
      <c r="J198" s="162"/>
      <c r="K198" s="162"/>
      <c r="L198" s="162"/>
      <c r="M198" s="162"/>
      <c r="N198" s="166"/>
      <c r="O198" s="166"/>
      <c r="P198" s="166"/>
      <c r="Q198" s="166"/>
      <c r="R198" s="162"/>
      <c r="S198" s="162"/>
      <c r="T198" s="162"/>
      <c r="U198" s="162"/>
      <c r="V198" s="162"/>
      <c r="W198" s="162"/>
      <c r="X198" s="162"/>
      <c r="Y198" s="162"/>
      <c r="Z198" s="163"/>
      <c r="AA198" s="163"/>
      <c r="AB198" s="163"/>
      <c r="AC198" s="163"/>
      <c r="AD198" s="163"/>
      <c r="AE198" s="163"/>
      <c r="AF198" s="163"/>
      <c r="AG198" s="163" t="s">
        <v>222</v>
      </c>
      <c r="AH198" s="163">
        <v>0</v>
      </c>
      <c r="AI198" s="163"/>
      <c r="AJ198" s="163"/>
      <c r="AK198" s="163"/>
      <c r="AL198" s="163"/>
      <c r="AM198" s="163"/>
      <c r="AN198" s="163"/>
      <c r="AO198" s="163"/>
      <c r="AP198" s="163"/>
      <c r="AQ198" s="163"/>
      <c r="AR198" s="163"/>
      <c r="AS198" s="163"/>
      <c r="AT198" s="163"/>
      <c r="AU198" s="163"/>
      <c r="AV198" s="163"/>
      <c r="AW198" s="163"/>
      <c r="AX198" s="163"/>
      <c r="AY198" s="163"/>
      <c r="AZ198" s="163"/>
      <c r="BA198" s="163"/>
      <c r="BB198" s="163"/>
      <c r="BC198" s="163"/>
      <c r="BD198" s="163"/>
      <c r="BE198" s="163"/>
      <c r="BF198" s="163"/>
      <c r="BG198" s="163"/>
      <c r="BH198" s="163"/>
    </row>
    <row r="199" spans="1:60" outlineLevel="1" x14ac:dyDescent="0.2">
      <c r="A199" s="155">
        <v>47</v>
      </c>
      <c r="B199" s="156" t="s">
        <v>280</v>
      </c>
      <c r="C199" s="157" t="s">
        <v>281</v>
      </c>
      <c r="D199" s="158" t="s">
        <v>282</v>
      </c>
      <c r="E199" s="159">
        <v>9.0500000000000008E-3</v>
      </c>
      <c r="F199" s="11"/>
      <c r="G199" s="160">
        <f>ROUND(E199*F199,2)</f>
        <v>0</v>
      </c>
      <c r="H199" s="11">
        <v>30482.49</v>
      </c>
      <c r="I199" s="160">
        <f>ROUND(E199*H199,2)</f>
        <v>275.87</v>
      </c>
      <c r="J199" s="11">
        <v>8377.51</v>
      </c>
      <c r="K199" s="160">
        <f>ROUND(E199*J199,2)</f>
        <v>75.819999999999993</v>
      </c>
      <c r="L199" s="160">
        <v>21</v>
      </c>
      <c r="M199" s="160">
        <f>G199*(1+L199/100)</f>
        <v>0</v>
      </c>
      <c r="N199" s="159">
        <v>1.0662499999999999</v>
      </c>
      <c r="O199" s="159">
        <f>ROUND(E199*N199,2)</f>
        <v>0.01</v>
      </c>
      <c r="P199" s="159">
        <v>0</v>
      </c>
      <c r="Q199" s="159">
        <f>ROUND(E199*P199,2)</f>
        <v>0</v>
      </c>
      <c r="R199" s="160" t="s">
        <v>244</v>
      </c>
      <c r="S199" s="160" t="s">
        <v>217</v>
      </c>
      <c r="T199" s="161" t="s">
        <v>217</v>
      </c>
      <c r="U199" s="162">
        <v>15.23</v>
      </c>
      <c r="V199" s="162">
        <f>ROUND(E199*U199,2)</f>
        <v>0.14000000000000001</v>
      </c>
      <c r="W199" s="162"/>
      <c r="X199" s="162" t="s">
        <v>218</v>
      </c>
      <c r="Y199" s="162" t="s">
        <v>175</v>
      </c>
      <c r="Z199" s="163"/>
      <c r="AA199" s="163"/>
      <c r="AB199" s="163"/>
      <c r="AC199" s="163"/>
      <c r="AD199" s="163"/>
      <c r="AE199" s="163"/>
      <c r="AF199" s="163"/>
      <c r="AG199" s="163" t="s">
        <v>219</v>
      </c>
      <c r="AH199" s="163"/>
      <c r="AI199" s="163"/>
      <c r="AJ199" s="163"/>
      <c r="AK199" s="163"/>
      <c r="AL199" s="163"/>
      <c r="AM199" s="163"/>
      <c r="AN199" s="163"/>
      <c r="AO199" s="163"/>
      <c r="AP199" s="163"/>
      <c r="AQ199" s="163"/>
      <c r="AR199" s="163"/>
      <c r="AS199" s="163"/>
      <c r="AT199" s="163"/>
      <c r="AU199" s="163"/>
      <c r="AV199" s="163"/>
      <c r="AW199" s="163"/>
      <c r="AX199" s="163"/>
      <c r="AY199" s="163"/>
      <c r="AZ199" s="163"/>
      <c r="BA199" s="163"/>
      <c r="BB199" s="163"/>
      <c r="BC199" s="163"/>
      <c r="BD199" s="163"/>
      <c r="BE199" s="163"/>
      <c r="BF199" s="163"/>
      <c r="BG199" s="163"/>
      <c r="BH199" s="163"/>
    </row>
    <row r="200" spans="1:60" outlineLevel="2" x14ac:dyDescent="0.2">
      <c r="A200" s="164"/>
      <c r="B200" s="165"/>
      <c r="C200" s="269" t="s">
        <v>283</v>
      </c>
      <c r="D200" s="270"/>
      <c r="E200" s="270"/>
      <c r="F200" s="270"/>
      <c r="G200" s="270"/>
      <c r="H200" s="162"/>
      <c r="I200" s="162"/>
      <c r="J200" s="162"/>
      <c r="K200" s="162"/>
      <c r="L200" s="162"/>
      <c r="M200" s="162"/>
      <c r="N200" s="166"/>
      <c r="O200" s="166"/>
      <c r="P200" s="166"/>
      <c r="Q200" s="166"/>
      <c r="R200" s="162"/>
      <c r="S200" s="162"/>
      <c r="T200" s="162"/>
      <c r="U200" s="162"/>
      <c r="V200" s="162"/>
      <c r="W200" s="162"/>
      <c r="X200" s="162"/>
      <c r="Y200" s="162"/>
      <c r="Z200" s="163"/>
      <c r="AA200" s="163"/>
      <c r="AB200" s="163"/>
      <c r="AC200" s="163"/>
      <c r="AD200" s="163"/>
      <c r="AE200" s="163"/>
      <c r="AF200" s="163"/>
      <c r="AG200" s="163" t="s">
        <v>221</v>
      </c>
      <c r="AH200" s="163"/>
      <c r="AI200" s="163"/>
      <c r="AJ200" s="163"/>
      <c r="AK200" s="163"/>
      <c r="AL200" s="163"/>
      <c r="AM200" s="163"/>
      <c r="AN200" s="163"/>
      <c r="AO200" s="163"/>
      <c r="AP200" s="163"/>
      <c r="AQ200" s="163"/>
      <c r="AR200" s="163"/>
      <c r="AS200" s="163"/>
      <c r="AT200" s="163"/>
      <c r="AU200" s="163"/>
      <c r="AV200" s="163"/>
      <c r="AW200" s="163"/>
      <c r="AX200" s="163"/>
      <c r="AY200" s="163"/>
      <c r="AZ200" s="163"/>
      <c r="BA200" s="163"/>
      <c r="BB200" s="163"/>
      <c r="BC200" s="163"/>
      <c r="BD200" s="163"/>
      <c r="BE200" s="163"/>
      <c r="BF200" s="163"/>
      <c r="BG200" s="163"/>
      <c r="BH200" s="163"/>
    </row>
    <row r="201" spans="1:60" outlineLevel="2" x14ac:dyDescent="0.2">
      <c r="A201" s="164"/>
      <c r="B201" s="165"/>
      <c r="C201" s="260" t="s">
        <v>284</v>
      </c>
      <c r="D201" s="261"/>
      <c r="E201" s="261"/>
      <c r="F201" s="261"/>
      <c r="G201" s="261"/>
      <c r="H201" s="162"/>
      <c r="I201" s="162"/>
      <c r="J201" s="162"/>
      <c r="K201" s="162"/>
      <c r="L201" s="162"/>
      <c r="M201" s="162"/>
      <c r="N201" s="166"/>
      <c r="O201" s="166"/>
      <c r="P201" s="166"/>
      <c r="Q201" s="166"/>
      <c r="R201" s="162"/>
      <c r="S201" s="162"/>
      <c r="T201" s="162"/>
      <c r="U201" s="162"/>
      <c r="V201" s="162"/>
      <c r="W201" s="162"/>
      <c r="X201" s="162"/>
      <c r="Y201" s="162"/>
      <c r="Z201" s="163"/>
      <c r="AA201" s="163"/>
      <c r="AB201" s="163"/>
      <c r="AC201" s="163"/>
      <c r="AD201" s="163"/>
      <c r="AE201" s="163"/>
      <c r="AF201" s="163"/>
      <c r="AG201" s="163" t="s">
        <v>178</v>
      </c>
      <c r="AH201" s="163"/>
      <c r="AI201" s="163"/>
      <c r="AJ201" s="163"/>
      <c r="AK201" s="163"/>
      <c r="AL201" s="163"/>
      <c r="AM201" s="163"/>
      <c r="AN201" s="163"/>
      <c r="AO201" s="163"/>
      <c r="AP201" s="163"/>
      <c r="AQ201" s="163"/>
      <c r="AR201" s="163"/>
      <c r="AS201" s="163"/>
      <c r="AT201" s="163"/>
      <c r="AU201" s="163"/>
      <c r="AV201" s="163"/>
      <c r="AW201" s="163"/>
      <c r="AX201" s="163"/>
      <c r="AY201" s="163"/>
      <c r="AZ201" s="163"/>
      <c r="BA201" s="163"/>
      <c r="BB201" s="163"/>
      <c r="BC201" s="163"/>
      <c r="BD201" s="163"/>
      <c r="BE201" s="163"/>
      <c r="BF201" s="163"/>
      <c r="BG201" s="163"/>
      <c r="BH201" s="163"/>
    </row>
    <row r="202" spans="1:60" outlineLevel="2" x14ac:dyDescent="0.2">
      <c r="A202" s="164"/>
      <c r="B202" s="165"/>
      <c r="C202" s="182" t="s">
        <v>657</v>
      </c>
      <c r="D202" s="183"/>
      <c r="E202" s="184"/>
      <c r="F202" s="162"/>
      <c r="G202" s="162"/>
      <c r="H202" s="162"/>
      <c r="I202" s="162"/>
      <c r="J202" s="162"/>
      <c r="K202" s="162"/>
      <c r="L202" s="162"/>
      <c r="M202" s="162"/>
      <c r="N202" s="166"/>
      <c r="O202" s="166"/>
      <c r="P202" s="166"/>
      <c r="Q202" s="166"/>
      <c r="R202" s="162"/>
      <c r="S202" s="162"/>
      <c r="T202" s="162"/>
      <c r="U202" s="162"/>
      <c r="V202" s="162"/>
      <c r="W202" s="162"/>
      <c r="X202" s="162"/>
      <c r="Y202" s="162"/>
      <c r="Z202" s="163"/>
      <c r="AA202" s="163"/>
      <c r="AB202" s="163"/>
      <c r="AC202" s="163"/>
      <c r="AD202" s="163"/>
      <c r="AE202" s="163"/>
      <c r="AF202" s="163"/>
      <c r="AG202" s="163" t="s">
        <v>222</v>
      </c>
      <c r="AH202" s="163">
        <v>0</v>
      </c>
      <c r="AI202" s="163"/>
      <c r="AJ202" s="163"/>
      <c r="AK202" s="163"/>
      <c r="AL202" s="163"/>
      <c r="AM202" s="163"/>
      <c r="AN202" s="163"/>
      <c r="AO202" s="163"/>
      <c r="AP202" s="163"/>
      <c r="AQ202" s="163"/>
      <c r="AR202" s="163"/>
      <c r="AS202" s="163"/>
      <c r="AT202" s="163"/>
      <c r="AU202" s="163"/>
      <c r="AV202" s="163"/>
      <c r="AW202" s="163"/>
      <c r="AX202" s="163"/>
      <c r="AY202" s="163"/>
      <c r="AZ202" s="163"/>
      <c r="BA202" s="163"/>
      <c r="BB202" s="163"/>
      <c r="BC202" s="163"/>
      <c r="BD202" s="163"/>
      <c r="BE202" s="163"/>
      <c r="BF202" s="163"/>
      <c r="BG202" s="163"/>
      <c r="BH202" s="163"/>
    </row>
    <row r="203" spans="1:60" outlineLevel="3" x14ac:dyDescent="0.2">
      <c r="A203" s="164"/>
      <c r="B203" s="165"/>
      <c r="C203" s="185" t="s">
        <v>272</v>
      </c>
      <c r="D203" s="186"/>
      <c r="E203" s="187"/>
      <c r="F203" s="162"/>
      <c r="G203" s="162"/>
      <c r="H203" s="162"/>
      <c r="I203" s="162"/>
      <c r="J203" s="162"/>
      <c r="K203" s="162"/>
      <c r="L203" s="162"/>
      <c r="M203" s="162"/>
      <c r="N203" s="166"/>
      <c r="O203" s="166"/>
      <c r="P203" s="166"/>
      <c r="Q203" s="166"/>
      <c r="R203" s="162"/>
      <c r="S203" s="162"/>
      <c r="T203" s="162"/>
      <c r="U203" s="162"/>
      <c r="V203" s="162"/>
      <c r="W203" s="162"/>
      <c r="X203" s="162"/>
      <c r="Y203" s="162"/>
      <c r="Z203" s="163"/>
      <c r="AA203" s="163"/>
      <c r="AB203" s="163"/>
      <c r="AC203" s="163"/>
      <c r="AD203" s="163"/>
      <c r="AE203" s="163"/>
      <c r="AF203" s="163"/>
      <c r="AG203" s="163" t="s">
        <v>222</v>
      </c>
      <c r="AH203" s="163"/>
      <c r="AI203" s="163"/>
      <c r="AJ203" s="163"/>
      <c r="AK203" s="163"/>
      <c r="AL203" s="163"/>
      <c r="AM203" s="163"/>
      <c r="AN203" s="163"/>
      <c r="AO203" s="163"/>
      <c r="AP203" s="163"/>
      <c r="AQ203" s="163"/>
      <c r="AR203" s="163"/>
      <c r="AS203" s="163"/>
      <c r="AT203" s="163"/>
      <c r="AU203" s="163"/>
      <c r="AV203" s="163"/>
      <c r="AW203" s="163"/>
      <c r="AX203" s="163"/>
      <c r="AY203" s="163"/>
      <c r="AZ203" s="163"/>
      <c r="BA203" s="163"/>
      <c r="BB203" s="163"/>
      <c r="BC203" s="163"/>
      <c r="BD203" s="163"/>
      <c r="BE203" s="163"/>
      <c r="BF203" s="163"/>
      <c r="BG203" s="163"/>
      <c r="BH203" s="163"/>
    </row>
    <row r="204" spans="1:60" outlineLevel="3" x14ac:dyDescent="0.2">
      <c r="A204" s="164"/>
      <c r="B204" s="165"/>
      <c r="C204" s="188" t="s">
        <v>719</v>
      </c>
      <c r="D204" s="186"/>
      <c r="E204" s="187">
        <v>4.2981499999999997</v>
      </c>
      <c r="F204" s="162"/>
      <c r="G204" s="162"/>
      <c r="H204" s="162"/>
      <c r="I204" s="162"/>
      <c r="J204" s="162"/>
      <c r="K204" s="162"/>
      <c r="L204" s="162"/>
      <c r="M204" s="162"/>
      <c r="N204" s="166"/>
      <c r="O204" s="166"/>
      <c r="P204" s="166"/>
      <c r="Q204" s="166"/>
      <c r="R204" s="162"/>
      <c r="S204" s="162"/>
      <c r="T204" s="162"/>
      <c r="U204" s="162"/>
      <c r="V204" s="162"/>
      <c r="W204" s="162"/>
      <c r="X204" s="162"/>
      <c r="Y204" s="162"/>
      <c r="Z204" s="163"/>
      <c r="AA204" s="163"/>
      <c r="AB204" s="163"/>
      <c r="AC204" s="163"/>
      <c r="AD204" s="163"/>
      <c r="AE204" s="163"/>
      <c r="AF204" s="163"/>
      <c r="AG204" s="163" t="s">
        <v>222</v>
      </c>
      <c r="AH204" s="163">
        <v>2</v>
      </c>
      <c r="AI204" s="163"/>
      <c r="AJ204" s="163"/>
      <c r="AK204" s="163"/>
      <c r="AL204" s="163"/>
      <c r="AM204" s="163"/>
      <c r="AN204" s="163"/>
      <c r="AO204" s="163"/>
      <c r="AP204" s="163"/>
      <c r="AQ204" s="163"/>
      <c r="AR204" s="163"/>
      <c r="AS204" s="163"/>
      <c r="AT204" s="163"/>
      <c r="AU204" s="163"/>
      <c r="AV204" s="163"/>
      <c r="AW204" s="163"/>
      <c r="AX204" s="163"/>
      <c r="AY204" s="163"/>
      <c r="AZ204" s="163"/>
      <c r="BA204" s="163"/>
      <c r="BB204" s="163"/>
      <c r="BC204" s="163"/>
      <c r="BD204" s="163"/>
      <c r="BE204" s="163"/>
      <c r="BF204" s="163"/>
      <c r="BG204" s="163"/>
      <c r="BH204" s="163"/>
    </row>
    <row r="205" spans="1:60" outlineLevel="3" x14ac:dyDescent="0.2">
      <c r="A205" s="164"/>
      <c r="B205" s="165"/>
      <c r="C205" s="189" t="s">
        <v>273</v>
      </c>
      <c r="D205" s="190"/>
      <c r="E205" s="191">
        <v>4.2981499999999997</v>
      </c>
      <c r="F205" s="162"/>
      <c r="G205" s="162"/>
      <c r="H205" s="162"/>
      <c r="I205" s="162"/>
      <c r="J205" s="162"/>
      <c r="K205" s="162"/>
      <c r="L205" s="162"/>
      <c r="M205" s="162"/>
      <c r="N205" s="166"/>
      <c r="O205" s="166"/>
      <c r="P205" s="166"/>
      <c r="Q205" s="166"/>
      <c r="R205" s="162"/>
      <c r="S205" s="162"/>
      <c r="T205" s="162"/>
      <c r="U205" s="162"/>
      <c r="V205" s="162"/>
      <c r="W205" s="162"/>
      <c r="X205" s="162"/>
      <c r="Y205" s="162"/>
      <c r="Z205" s="163"/>
      <c r="AA205" s="163"/>
      <c r="AB205" s="163"/>
      <c r="AC205" s="163"/>
      <c r="AD205" s="163"/>
      <c r="AE205" s="163"/>
      <c r="AF205" s="163"/>
      <c r="AG205" s="163" t="s">
        <v>222</v>
      </c>
      <c r="AH205" s="163">
        <v>3</v>
      </c>
      <c r="AI205" s="163"/>
      <c r="AJ205" s="163"/>
      <c r="AK205" s="163"/>
      <c r="AL205" s="163"/>
      <c r="AM205" s="163"/>
      <c r="AN205" s="163"/>
      <c r="AO205" s="163"/>
      <c r="AP205" s="163"/>
      <c r="AQ205" s="163"/>
      <c r="AR205" s="163"/>
      <c r="AS205" s="163"/>
      <c r="AT205" s="163"/>
      <c r="AU205" s="163"/>
      <c r="AV205" s="163"/>
      <c r="AW205" s="163"/>
      <c r="AX205" s="163"/>
      <c r="AY205" s="163"/>
      <c r="AZ205" s="163"/>
      <c r="BA205" s="163"/>
      <c r="BB205" s="163"/>
      <c r="BC205" s="163"/>
      <c r="BD205" s="163"/>
      <c r="BE205" s="163"/>
      <c r="BF205" s="163"/>
      <c r="BG205" s="163"/>
      <c r="BH205" s="163"/>
    </row>
    <row r="206" spans="1:60" outlineLevel="3" x14ac:dyDescent="0.2">
      <c r="A206" s="164"/>
      <c r="B206" s="165"/>
      <c r="C206" s="185" t="s">
        <v>274</v>
      </c>
      <c r="D206" s="186"/>
      <c r="E206" s="187"/>
      <c r="F206" s="162"/>
      <c r="G206" s="162"/>
      <c r="H206" s="162"/>
      <c r="I206" s="162"/>
      <c r="J206" s="162"/>
      <c r="K206" s="162"/>
      <c r="L206" s="162"/>
      <c r="M206" s="162"/>
      <c r="N206" s="166"/>
      <c r="O206" s="166"/>
      <c r="P206" s="166"/>
      <c r="Q206" s="166"/>
      <c r="R206" s="162"/>
      <c r="S206" s="162"/>
      <c r="T206" s="162"/>
      <c r="U206" s="162"/>
      <c r="V206" s="162"/>
      <c r="W206" s="162"/>
      <c r="X206" s="162"/>
      <c r="Y206" s="162"/>
      <c r="Z206" s="163"/>
      <c r="AA206" s="163"/>
      <c r="AB206" s="163"/>
      <c r="AC206" s="163"/>
      <c r="AD206" s="163"/>
      <c r="AE206" s="163"/>
      <c r="AF206" s="163"/>
      <c r="AG206" s="163" t="s">
        <v>222</v>
      </c>
      <c r="AH206" s="163"/>
      <c r="AI206" s="163"/>
      <c r="AJ206" s="163"/>
      <c r="AK206" s="163"/>
      <c r="AL206" s="163"/>
      <c r="AM206" s="163"/>
      <c r="AN206" s="163"/>
      <c r="AO206" s="163"/>
      <c r="AP206" s="163"/>
      <c r="AQ206" s="163"/>
      <c r="AR206" s="163"/>
      <c r="AS206" s="163"/>
      <c r="AT206" s="163"/>
      <c r="AU206" s="163"/>
      <c r="AV206" s="163"/>
      <c r="AW206" s="163"/>
      <c r="AX206" s="163"/>
      <c r="AY206" s="163"/>
      <c r="AZ206" s="163"/>
      <c r="BA206" s="163"/>
      <c r="BB206" s="163"/>
      <c r="BC206" s="163"/>
      <c r="BD206" s="163"/>
      <c r="BE206" s="163"/>
      <c r="BF206" s="163"/>
      <c r="BG206" s="163"/>
      <c r="BH206" s="163"/>
    </row>
    <row r="207" spans="1:60" outlineLevel="3" x14ac:dyDescent="0.2">
      <c r="A207" s="164"/>
      <c r="B207" s="165"/>
      <c r="C207" s="182" t="s">
        <v>720</v>
      </c>
      <c r="D207" s="183"/>
      <c r="E207" s="184"/>
      <c r="F207" s="162"/>
      <c r="G207" s="162"/>
      <c r="H207" s="162"/>
      <c r="I207" s="162"/>
      <c r="J207" s="162"/>
      <c r="K207" s="162"/>
      <c r="L207" s="162"/>
      <c r="M207" s="162"/>
      <c r="N207" s="166"/>
      <c r="O207" s="166"/>
      <c r="P207" s="166"/>
      <c r="Q207" s="166"/>
      <c r="R207" s="162"/>
      <c r="S207" s="162"/>
      <c r="T207" s="162"/>
      <c r="U207" s="162"/>
      <c r="V207" s="162"/>
      <c r="W207" s="162"/>
      <c r="X207" s="162"/>
      <c r="Y207" s="162"/>
      <c r="Z207" s="163"/>
      <c r="AA207" s="163"/>
      <c r="AB207" s="163"/>
      <c r="AC207" s="163"/>
      <c r="AD207" s="163"/>
      <c r="AE207" s="163"/>
      <c r="AF207" s="163"/>
      <c r="AG207" s="163" t="s">
        <v>222</v>
      </c>
      <c r="AH207" s="163">
        <v>0</v>
      </c>
      <c r="AI207" s="163"/>
      <c r="AJ207" s="163"/>
      <c r="AK207" s="163"/>
      <c r="AL207" s="163"/>
      <c r="AM207" s="163"/>
      <c r="AN207" s="163"/>
      <c r="AO207" s="163"/>
      <c r="AP207" s="163"/>
      <c r="AQ207" s="163"/>
      <c r="AR207" s="163"/>
      <c r="AS207" s="163"/>
      <c r="AT207" s="163"/>
      <c r="AU207" s="163"/>
      <c r="AV207" s="163"/>
      <c r="AW207" s="163"/>
      <c r="AX207" s="163"/>
      <c r="AY207" s="163"/>
      <c r="AZ207" s="163"/>
      <c r="BA207" s="163"/>
      <c r="BB207" s="163"/>
      <c r="BC207" s="163"/>
      <c r="BD207" s="163"/>
      <c r="BE207" s="163"/>
      <c r="BF207" s="163"/>
      <c r="BG207" s="163"/>
      <c r="BH207" s="163"/>
    </row>
    <row r="208" spans="1:60" outlineLevel="3" x14ac:dyDescent="0.2">
      <c r="A208" s="164"/>
      <c r="B208" s="165"/>
      <c r="C208" s="182" t="s">
        <v>721</v>
      </c>
      <c r="D208" s="183"/>
      <c r="E208" s="184">
        <v>9.0500000000000008E-3</v>
      </c>
      <c r="F208" s="162"/>
      <c r="G208" s="162"/>
      <c r="H208" s="162"/>
      <c r="I208" s="162"/>
      <c r="J208" s="162"/>
      <c r="K208" s="162"/>
      <c r="L208" s="162"/>
      <c r="M208" s="162"/>
      <c r="N208" s="166"/>
      <c r="O208" s="166"/>
      <c r="P208" s="166"/>
      <c r="Q208" s="166"/>
      <c r="R208" s="162"/>
      <c r="S208" s="162"/>
      <c r="T208" s="162"/>
      <c r="U208" s="162"/>
      <c r="V208" s="162"/>
      <c r="W208" s="162"/>
      <c r="X208" s="162"/>
      <c r="Y208" s="162"/>
      <c r="Z208" s="163"/>
      <c r="AA208" s="163"/>
      <c r="AB208" s="163"/>
      <c r="AC208" s="163"/>
      <c r="AD208" s="163"/>
      <c r="AE208" s="163"/>
      <c r="AF208" s="163"/>
      <c r="AG208" s="163" t="s">
        <v>222</v>
      </c>
      <c r="AH208" s="163">
        <v>0</v>
      </c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</row>
    <row r="209" spans="1:60" outlineLevel="1" x14ac:dyDescent="0.2">
      <c r="A209" s="155">
        <v>48</v>
      </c>
      <c r="B209" s="156" t="s">
        <v>285</v>
      </c>
      <c r="C209" s="157" t="s">
        <v>286</v>
      </c>
      <c r="D209" s="158" t="s">
        <v>215</v>
      </c>
      <c r="E209" s="159">
        <v>0.99931999999999999</v>
      </c>
      <c r="F209" s="11"/>
      <c r="G209" s="160">
        <f>ROUND(E209*F209,2)</f>
        <v>0</v>
      </c>
      <c r="H209" s="11">
        <v>0</v>
      </c>
      <c r="I209" s="160">
        <f>ROUND(E209*H209,2)</f>
        <v>0</v>
      </c>
      <c r="J209" s="11">
        <v>375</v>
      </c>
      <c r="K209" s="160">
        <f>ROUND(E209*J209,2)</f>
        <v>374.75</v>
      </c>
      <c r="L209" s="160">
        <v>21</v>
      </c>
      <c r="M209" s="160">
        <f>G209*(1+L209/100)</f>
        <v>0</v>
      </c>
      <c r="N209" s="159">
        <v>0</v>
      </c>
      <c r="O209" s="159">
        <f>ROUND(E209*N209,2)</f>
        <v>0</v>
      </c>
      <c r="P209" s="159">
        <v>0</v>
      </c>
      <c r="Q209" s="159">
        <f>ROUND(E209*P209,2)</f>
        <v>0</v>
      </c>
      <c r="R209" s="160"/>
      <c r="S209" s="160" t="s">
        <v>173</v>
      </c>
      <c r="T209" s="161" t="s">
        <v>217</v>
      </c>
      <c r="U209" s="162">
        <v>0.68</v>
      </c>
      <c r="V209" s="162">
        <f>ROUND(E209*U209,2)</f>
        <v>0.68</v>
      </c>
      <c r="W209" s="162"/>
      <c r="X209" s="162" t="s">
        <v>218</v>
      </c>
      <c r="Y209" s="162" t="s">
        <v>175</v>
      </c>
      <c r="Z209" s="163"/>
      <c r="AA209" s="163"/>
      <c r="AB209" s="163"/>
      <c r="AC209" s="163"/>
      <c r="AD209" s="163"/>
      <c r="AE209" s="163"/>
      <c r="AF209" s="163"/>
      <c r="AG209" s="163" t="s">
        <v>219</v>
      </c>
      <c r="AH209" s="163"/>
      <c r="AI209" s="163"/>
      <c r="AJ209" s="163"/>
      <c r="AK209" s="163"/>
      <c r="AL209" s="163"/>
      <c r="AM209" s="163"/>
      <c r="AN209" s="163"/>
      <c r="AO209" s="163"/>
      <c r="AP209" s="163"/>
      <c r="AQ209" s="163"/>
      <c r="AR209" s="163"/>
      <c r="AS209" s="163"/>
      <c r="AT209" s="163"/>
      <c r="AU209" s="163"/>
      <c r="AV209" s="163"/>
      <c r="AW209" s="163"/>
      <c r="AX209" s="163"/>
      <c r="AY209" s="163"/>
      <c r="AZ209" s="163"/>
      <c r="BA209" s="163"/>
      <c r="BB209" s="163"/>
      <c r="BC209" s="163"/>
      <c r="BD209" s="163"/>
      <c r="BE209" s="163"/>
      <c r="BF209" s="163"/>
      <c r="BG209" s="163"/>
      <c r="BH209" s="163"/>
    </row>
    <row r="210" spans="1:60" outlineLevel="2" x14ac:dyDescent="0.2">
      <c r="A210" s="164"/>
      <c r="B210" s="165"/>
      <c r="C210" s="182" t="s">
        <v>657</v>
      </c>
      <c r="D210" s="183"/>
      <c r="E210" s="184"/>
      <c r="F210" s="162"/>
      <c r="G210" s="162"/>
      <c r="H210" s="162"/>
      <c r="I210" s="162"/>
      <c r="J210" s="162"/>
      <c r="K210" s="162"/>
      <c r="L210" s="162"/>
      <c r="M210" s="162"/>
      <c r="N210" s="166"/>
      <c r="O210" s="166"/>
      <c r="P210" s="166"/>
      <c r="Q210" s="166"/>
      <c r="R210" s="162"/>
      <c r="S210" s="162"/>
      <c r="T210" s="162"/>
      <c r="U210" s="162"/>
      <c r="V210" s="162"/>
      <c r="W210" s="162"/>
      <c r="X210" s="162"/>
      <c r="Y210" s="162"/>
      <c r="Z210" s="163"/>
      <c r="AA210" s="163"/>
      <c r="AB210" s="163"/>
      <c r="AC210" s="163"/>
      <c r="AD210" s="163"/>
      <c r="AE210" s="163"/>
      <c r="AF210" s="163"/>
      <c r="AG210" s="163" t="s">
        <v>222</v>
      </c>
      <c r="AH210" s="163">
        <v>0</v>
      </c>
      <c r="AI210" s="163"/>
      <c r="AJ210" s="163"/>
      <c r="AK210" s="163"/>
      <c r="AL210" s="163"/>
      <c r="AM210" s="163"/>
      <c r="AN210" s="163"/>
      <c r="AO210" s="163"/>
      <c r="AP210" s="163"/>
      <c r="AQ210" s="163"/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63"/>
      <c r="BD210" s="163"/>
      <c r="BE210" s="163"/>
      <c r="BF210" s="163"/>
      <c r="BG210" s="163"/>
      <c r="BH210" s="163"/>
    </row>
    <row r="211" spans="1:60" ht="22.5" outlineLevel="3" x14ac:dyDescent="0.2">
      <c r="A211" s="164"/>
      <c r="B211" s="165"/>
      <c r="C211" s="182" t="s">
        <v>718</v>
      </c>
      <c r="D211" s="183"/>
      <c r="E211" s="184">
        <v>0.99931999999999999</v>
      </c>
      <c r="F211" s="162"/>
      <c r="G211" s="162"/>
      <c r="H211" s="162"/>
      <c r="I211" s="162"/>
      <c r="J211" s="162"/>
      <c r="K211" s="162"/>
      <c r="L211" s="162"/>
      <c r="M211" s="162"/>
      <c r="N211" s="166"/>
      <c r="O211" s="166"/>
      <c r="P211" s="166"/>
      <c r="Q211" s="166"/>
      <c r="R211" s="162"/>
      <c r="S211" s="162"/>
      <c r="T211" s="162"/>
      <c r="U211" s="162"/>
      <c r="V211" s="162"/>
      <c r="W211" s="162"/>
      <c r="X211" s="162"/>
      <c r="Y211" s="162"/>
      <c r="Z211" s="163"/>
      <c r="AA211" s="163"/>
      <c r="AB211" s="163"/>
      <c r="AC211" s="163"/>
      <c r="AD211" s="163"/>
      <c r="AE211" s="163"/>
      <c r="AF211" s="163"/>
      <c r="AG211" s="163" t="s">
        <v>222</v>
      </c>
      <c r="AH211" s="163">
        <v>0</v>
      </c>
      <c r="AI211" s="163"/>
      <c r="AJ211" s="163"/>
      <c r="AK211" s="163"/>
      <c r="AL211" s="163"/>
      <c r="AM211" s="163"/>
      <c r="AN211" s="163"/>
      <c r="AO211" s="163"/>
      <c r="AP211" s="163"/>
      <c r="AQ211" s="163"/>
      <c r="AR211" s="163"/>
      <c r="AS211" s="163"/>
      <c r="AT211" s="163"/>
      <c r="AU211" s="163"/>
      <c r="AV211" s="163"/>
      <c r="AW211" s="163"/>
      <c r="AX211" s="163"/>
      <c r="AY211" s="163"/>
      <c r="AZ211" s="163"/>
      <c r="BA211" s="163"/>
      <c r="BB211" s="163"/>
      <c r="BC211" s="163"/>
      <c r="BD211" s="163"/>
      <c r="BE211" s="163"/>
      <c r="BF211" s="163"/>
      <c r="BG211" s="163"/>
      <c r="BH211" s="163"/>
    </row>
    <row r="212" spans="1:60" x14ac:dyDescent="0.2">
      <c r="A212" s="147" t="s">
        <v>168</v>
      </c>
      <c r="B212" s="148" t="s">
        <v>90</v>
      </c>
      <c r="C212" s="149" t="s">
        <v>91</v>
      </c>
      <c r="D212" s="150"/>
      <c r="E212" s="151"/>
      <c r="F212" s="152"/>
      <c r="G212" s="152">
        <f>SUMIF(AG213:AG219,"&lt;&gt;NOR",G213:G219)</f>
        <v>0</v>
      </c>
      <c r="H212" s="152"/>
      <c r="I212" s="152">
        <f>SUM(I213:I219)</f>
        <v>0</v>
      </c>
      <c r="J212" s="152"/>
      <c r="K212" s="152">
        <f>SUM(K213:K219)</f>
        <v>6378.8</v>
      </c>
      <c r="L212" s="152"/>
      <c r="M212" s="152">
        <f>SUM(M213:M219)</f>
        <v>0</v>
      </c>
      <c r="N212" s="151"/>
      <c r="O212" s="151">
        <f>SUM(O213:O219)</f>
        <v>1.96</v>
      </c>
      <c r="P212" s="151"/>
      <c r="Q212" s="151">
        <f>SUM(Q213:Q219)</f>
        <v>0</v>
      </c>
      <c r="R212" s="152"/>
      <c r="S212" s="152"/>
      <c r="T212" s="153"/>
      <c r="U212" s="154"/>
      <c r="V212" s="154">
        <f>SUM(V213:V219)</f>
        <v>3.6900000000000004</v>
      </c>
      <c r="W212" s="154"/>
      <c r="X212" s="154"/>
      <c r="Y212" s="154"/>
      <c r="AG212" s="14" t="s">
        <v>169</v>
      </c>
    </row>
    <row r="213" spans="1:60" outlineLevel="1" x14ac:dyDescent="0.2">
      <c r="A213" s="155">
        <v>49</v>
      </c>
      <c r="B213" s="156" t="s">
        <v>722</v>
      </c>
      <c r="C213" s="157" t="s">
        <v>723</v>
      </c>
      <c r="D213" s="158" t="s">
        <v>231</v>
      </c>
      <c r="E213" s="159">
        <v>3.24</v>
      </c>
      <c r="F213" s="11"/>
      <c r="G213" s="160">
        <f>ROUND(E213*F213,2)</f>
        <v>0</v>
      </c>
      <c r="H213" s="11">
        <v>0</v>
      </c>
      <c r="I213" s="160">
        <f>ROUND(E213*H213,2)</f>
        <v>0</v>
      </c>
      <c r="J213" s="11">
        <v>910</v>
      </c>
      <c r="K213" s="160">
        <f>ROUND(E213*J213,2)</f>
        <v>2948.4</v>
      </c>
      <c r="L213" s="160">
        <v>21</v>
      </c>
      <c r="M213" s="160">
        <f>G213*(1+L213/100)</f>
        <v>0</v>
      </c>
      <c r="N213" s="159">
        <v>0.25635000000000002</v>
      </c>
      <c r="O213" s="159">
        <f>ROUND(E213*N213,2)</f>
        <v>0.83</v>
      </c>
      <c r="P213" s="159">
        <v>0</v>
      </c>
      <c r="Q213" s="159">
        <f>ROUND(E213*P213,2)</f>
        <v>0</v>
      </c>
      <c r="R213" s="160"/>
      <c r="S213" s="160" t="s">
        <v>173</v>
      </c>
      <c r="T213" s="161" t="s">
        <v>217</v>
      </c>
      <c r="U213" s="162">
        <v>0.39</v>
      </c>
      <c r="V213" s="162">
        <f>ROUND(E213*U213,2)</f>
        <v>1.26</v>
      </c>
      <c r="W213" s="162"/>
      <c r="X213" s="162" t="s">
        <v>218</v>
      </c>
      <c r="Y213" s="162" t="s">
        <v>175</v>
      </c>
      <c r="Z213" s="163"/>
      <c r="AA213" s="163"/>
      <c r="AB213" s="163"/>
      <c r="AC213" s="163"/>
      <c r="AD213" s="163"/>
      <c r="AE213" s="163"/>
      <c r="AF213" s="163"/>
      <c r="AG213" s="163" t="s">
        <v>219</v>
      </c>
      <c r="AH213" s="163"/>
      <c r="AI213" s="163"/>
      <c r="AJ213" s="163"/>
      <c r="AK213" s="163"/>
      <c r="AL213" s="163"/>
      <c r="AM213" s="163"/>
      <c r="AN213" s="163"/>
      <c r="AO213" s="163"/>
      <c r="AP213" s="163"/>
      <c r="AQ213" s="163"/>
      <c r="AR213" s="163"/>
      <c r="AS213" s="163"/>
      <c r="AT213" s="163"/>
      <c r="AU213" s="163"/>
      <c r="AV213" s="163"/>
      <c r="AW213" s="163"/>
      <c r="AX213" s="163"/>
      <c r="AY213" s="163"/>
      <c r="AZ213" s="163"/>
      <c r="BA213" s="163"/>
      <c r="BB213" s="163"/>
      <c r="BC213" s="163"/>
      <c r="BD213" s="163"/>
      <c r="BE213" s="163"/>
      <c r="BF213" s="163"/>
      <c r="BG213" s="163"/>
      <c r="BH213" s="163"/>
    </row>
    <row r="214" spans="1:60" outlineLevel="2" x14ac:dyDescent="0.2">
      <c r="A214" s="164"/>
      <c r="B214" s="165"/>
      <c r="C214" s="182" t="s">
        <v>583</v>
      </c>
      <c r="D214" s="183"/>
      <c r="E214" s="184"/>
      <c r="F214" s="162"/>
      <c r="G214" s="162"/>
      <c r="H214" s="162"/>
      <c r="I214" s="162"/>
      <c r="J214" s="162"/>
      <c r="K214" s="162"/>
      <c r="L214" s="162"/>
      <c r="M214" s="162"/>
      <c r="N214" s="166"/>
      <c r="O214" s="166"/>
      <c r="P214" s="166"/>
      <c r="Q214" s="166"/>
      <c r="R214" s="162"/>
      <c r="S214" s="162"/>
      <c r="T214" s="162"/>
      <c r="U214" s="162"/>
      <c r="V214" s="162"/>
      <c r="W214" s="162"/>
      <c r="X214" s="162"/>
      <c r="Y214" s="162"/>
      <c r="Z214" s="163"/>
      <c r="AA214" s="163"/>
      <c r="AB214" s="163"/>
      <c r="AC214" s="163"/>
      <c r="AD214" s="163"/>
      <c r="AE214" s="163"/>
      <c r="AF214" s="163"/>
      <c r="AG214" s="163" t="s">
        <v>222</v>
      </c>
      <c r="AH214" s="163">
        <v>0</v>
      </c>
      <c r="AI214" s="163"/>
      <c r="AJ214" s="163"/>
      <c r="AK214" s="163"/>
      <c r="AL214" s="163"/>
      <c r="AM214" s="163"/>
      <c r="AN214" s="163"/>
      <c r="AO214" s="163"/>
      <c r="AP214" s="163"/>
      <c r="AQ214" s="163"/>
      <c r="AR214" s="163"/>
      <c r="AS214" s="163"/>
      <c r="AT214" s="163"/>
      <c r="AU214" s="163"/>
      <c r="AV214" s="163"/>
      <c r="AW214" s="163"/>
      <c r="AX214" s="163"/>
      <c r="AY214" s="163"/>
      <c r="AZ214" s="163"/>
      <c r="BA214" s="163"/>
      <c r="BB214" s="163"/>
      <c r="BC214" s="163"/>
      <c r="BD214" s="163"/>
      <c r="BE214" s="163"/>
      <c r="BF214" s="163"/>
      <c r="BG214" s="163"/>
      <c r="BH214" s="163"/>
    </row>
    <row r="215" spans="1:60" outlineLevel="3" x14ac:dyDescent="0.2">
      <c r="A215" s="164"/>
      <c r="B215" s="165"/>
      <c r="C215" s="182" t="s">
        <v>724</v>
      </c>
      <c r="D215" s="183"/>
      <c r="E215" s="184">
        <v>3.24</v>
      </c>
      <c r="F215" s="162"/>
      <c r="G215" s="162"/>
      <c r="H215" s="162"/>
      <c r="I215" s="162"/>
      <c r="J215" s="162"/>
      <c r="K215" s="162"/>
      <c r="L215" s="162"/>
      <c r="M215" s="162"/>
      <c r="N215" s="166"/>
      <c r="O215" s="166"/>
      <c r="P215" s="166"/>
      <c r="Q215" s="166"/>
      <c r="R215" s="162"/>
      <c r="S215" s="162"/>
      <c r="T215" s="162"/>
      <c r="U215" s="162"/>
      <c r="V215" s="162"/>
      <c r="W215" s="162"/>
      <c r="X215" s="162"/>
      <c r="Y215" s="162"/>
      <c r="Z215" s="163"/>
      <c r="AA215" s="163"/>
      <c r="AB215" s="163"/>
      <c r="AC215" s="163"/>
      <c r="AD215" s="163"/>
      <c r="AE215" s="163"/>
      <c r="AF215" s="163"/>
      <c r="AG215" s="163" t="s">
        <v>222</v>
      </c>
      <c r="AH215" s="163">
        <v>0</v>
      </c>
      <c r="AI215" s="163"/>
      <c r="AJ215" s="163"/>
      <c r="AK215" s="163"/>
      <c r="AL215" s="163"/>
      <c r="AM215" s="163"/>
      <c r="AN215" s="163"/>
      <c r="AO215" s="163"/>
      <c r="AP215" s="163"/>
      <c r="AQ215" s="163"/>
      <c r="AR215" s="163"/>
      <c r="AS215" s="163"/>
      <c r="AT215" s="163"/>
      <c r="AU215" s="163"/>
      <c r="AV215" s="163"/>
      <c r="AW215" s="163"/>
      <c r="AX215" s="163"/>
      <c r="AY215" s="163"/>
      <c r="AZ215" s="163"/>
      <c r="BA215" s="163"/>
      <c r="BB215" s="163"/>
      <c r="BC215" s="163"/>
      <c r="BD215" s="163"/>
      <c r="BE215" s="163"/>
      <c r="BF215" s="163"/>
      <c r="BG215" s="163"/>
      <c r="BH215" s="163"/>
    </row>
    <row r="216" spans="1:60" ht="22.5" outlineLevel="1" x14ac:dyDescent="0.2">
      <c r="A216" s="155">
        <v>50</v>
      </c>
      <c r="B216" s="156" t="s">
        <v>725</v>
      </c>
      <c r="C216" s="157" t="s">
        <v>726</v>
      </c>
      <c r="D216" s="158" t="s">
        <v>276</v>
      </c>
      <c r="E216" s="159">
        <v>12.8</v>
      </c>
      <c r="F216" s="11"/>
      <c r="G216" s="160">
        <f>ROUND(E216*F216,2)</f>
        <v>0</v>
      </c>
      <c r="H216" s="11">
        <v>0</v>
      </c>
      <c r="I216" s="160">
        <f>ROUND(E216*H216,2)</f>
        <v>0</v>
      </c>
      <c r="J216" s="11">
        <v>268</v>
      </c>
      <c r="K216" s="160">
        <f>ROUND(E216*J216,2)</f>
        <v>3430.4</v>
      </c>
      <c r="L216" s="160">
        <v>21</v>
      </c>
      <c r="M216" s="160">
        <f>G216*(1+L216/100)</f>
        <v>0</v>
      </c>
      <c r="N216" s="159">
        <v>8.8260000000000005E-2</v>
      </c>
      <c r="O216" s="159">
        <f>ROUND(E216*N216,2)</f>
        <v>1.1299999999999999</v>
      </c>
      <c r="P216" s="159">
        <v>0</v>
      </c>
      <c r="Q216" s="159">
        <f>ROUND(E216*P216,2)</f>
        <v>0</v>
      </c>
      <c r="R216" s="160"/>
      <c r="S216" s="160" t="s">
        <v>173</v>
      </c>
      <c r="T216" s="161" t="s">
        <v>217</v>
      </c>
      <c r="U216" s="162">
        <v>0.19</v>
      </c>
      <c r="V216" s="162">
        <f>ROUND(E216*U216,2)</f>
        <v>2.4300000000000002</v>
      </c>
      <c r="W216" s="162"/>
      <c r="X216" s="162" t="s">
        <v>218</v>
      </c>
      <c r="Y216" s="162" t="s">
        <v>175</v>
      </c>
      <c r="Z216" s="163"/>
      <c r="AA216" s="163"/>
      <c r="AB216" s="163"/>
      <c r="AC216" s="163"/>
      <c r="AD216" s="163"/>
      <c r="AE216" s="163"/>
      <c r="AF216" s="163"/>
      <c r="AG216" s="163" t="s">
        <v>219</v>
      </c>
      <c r="AH216" s="163"/>
      <c r="AI216" s="163"/>
      <c r="AJ216" s="163"/>
      <c r="AK216" s="163"/>
      <c r="AL216" s="163"/>
      <c r="AM216" s="163"/>
      <c r="AN216" s="163"/>
      <c r="AO216" s="163"/>
      <c r="AP216" s="163"/>
      <c r="AQ216" s="163"/>
      <c r="AR216" s="163"/>
      <c r="AS216" s="163"/>
      <c r="AT216" s="163"/>
      <c r="AU216" s="163"/>
      <c r="AV216" s="163"/>
      <c r="AW216" s="163"/>
      <c r="AX216" s="163"/>
      <c r="AY216" s="163"/>
      <c r="AZ216" s="163"/>
      <c r="BA216" s="163"/>
      <c r="BB216" s="163"/>
      <c r="BC216" s="163"/>
      <c r="BD216" s="163"/>
      <c r="BE216" s="163"/>
      <c r="BF216" s="163"/>
      <c r="BG216" s="163"/>
      <c r="BH216" s="163"/>
    </row>
    <row r="217" spans="1:60" outlineLevel="2" x14ac:dyDescent="0.2">
      <c r="A217" s="164"/>
      <c r="B217" s="165"/>
      <c r="C217" s="258" t="s">
        <v>727</v>
      </c>
      <c r="D217" s="259"/>
      <c r="E217" s="259"/>
      <c r="F217" s="259"/>
      <c r="G217" s="259"/>
      <c r="H217" s="162"/>
      <c r="I217" s="162"/>
      <c r="J217" s="162"/>
      <c r="K217" s="162"/>
      <c r="L217" s="162"/>
      <c r="M217" s="162"/>
      <c r="N217" s="166"/>
      <c r="O217" s="166"/>
      <c r="P217" s="166"/>
      <c r="Q217" s="166"/>
      <c r="R217" s="162"/>
      <c r="S217" s="162"/>
      <c r="T217" s="162"/>
      <c r="U217" s="162"/>
      <c r="V217" s="162"/>
      <c r="W217" s="162"/>
      <c r="X217" s="162"/>
      <c r="Y217" s="162"/>
      <c r="Z217" s="163"/>
      <c r="AA217" s="163"/>
      <c r="AB217" s="163"/>
      <c r="AC217" s="163"/>
      <c r="AD217" s="163"/>
      <c r="AE217" s="163"/>
      <c r="AF217" s="163"/>
      <c r="AG217" s="163" t="s">
        <v>178</v>
      </c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  <c r="BE217" s="163"/>
      <c r="BF217" s="163"/>
      <c r="BG217" s="163"/>
      <c r="BH217" s="163"/>
    </row>
    <row r="218" spans="1:60" outlineLevel="2" x14ac:dyDescent="0.2">
      <c r="A218" s="164"/>
      <c r="B218" s="165"/>
      <c r="C218" s="182" t="s">
        <v>583</v>
      </c>
      <c r="D218" s="183"/>
      <c r="E218" s="184"/>
      <c r="F218" s="162"/>
      <c r="G218" s="162"/>
      <c r="H218" s="162"/>
      <c r="I218" s="162"/>
      <c r="J218" s="162"/>
      <c r="K218" s="162"/>
      <c r="L218" s="162"/>
      <c r="M218" s="162"/>
      <c r="N218" s="166"/>
      <c r="O218" s="166"/>
      <c r="P218" s="166"/>
      <c r="Q218" s="166"/>
      <c r="R218" s="162"/>
      <c r="S218" s="162"/>
      <c r="T218" s="162"/>
      <c r="U218" s="162"/>
      <c r="V218" s="162"/>
      <c r="W218" s="162"/>
      <c r="X218" s="162"/>
      <c r="Y218" s="162"/>
      <c r="Z218" s="163"/>
      <c r="AA218" s="163"/>
      <c r="AB218" s="163"/>
      <c r="AC218" s="163"/>
      <c r="AD218" s="163"/>
      <c r="AE218" s="163"/>
      <c r="AF218" s="163"/>
      <c r="AG218" s="163" t="s">
        <v>222</v>
      </c>
      <c r="AH218" s="163">
        <v>0</v>
      </c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163"/>
      <c r="BB218" s="163"/>
      <c r="BC218" s="163"/>
      <c r="BD218" s="163"/>
      <c r="BE218" s="163"/>
      <c r="BF218" s="163"/>
      <c r="BG218" s="163"/>
      <c r="BH218" s="163"/>
    </row>
    <row r="219" spans="1:60" outlineLevel="3" x14ac:dyDescent="0.2">
      <c r="A219" s="164"/>
      <c r="B219" s="165"/>
      <c r="C219" s="182" t="s">
        <v>728</v>
      </c>
      <c r="D219" s="183"/>
      <c r="E219" s="184">
        <v>12.8</v>
      </c>
      <c r="F219" s="162"/>
      <c r="G219" s="162"/>
      <c r="H219" s="162"/>
      <c r="I219" s="162"/>
      <c r="J219" s="162"/>
      <c r="K219" s="162"/>
      <c r="L219" s="162"/>
      <c r="M219" s="162"/>
      <c r="N219" s="166"/>
      <c r="O219" s="166"/>
      <c r="P219" s="166"/>
      <c r="Q219" s="166"/>
      <c r="R219" s="162"/>
      <c r="S219" s="162"/>
      <c r="T219" s="162"/>
      <c r="U219" s="162"/>
      <c r="V219" s="162"/>
      <c r="W219" s="162"/>
      <c r="X219" s="162"/>
      <c r="Y219" s="162"/>
      <c r="Z219" s="163"/>
      <c r="AA219" s="163"/>
      <c r="AB219" s="163"/>
      <c r="AC219" s="163"/>
      <c r="AD219" s="163"/>
      <c r="AE219" s="163"/>
      <c r="AF219" s="163"/>
      <c r="AG219" s="163" t="s">
        <v>222</v>
      </c>
      <c r="AH219" s="163">
        <v>0</v>
      </c>
      <c r="AI219" s="163"/>
      <c r="AJ219" s="163"/>
      <c r="AK219" s="163"/>
      <c r="AL219" s="163"/>
      <c r="AM219" s="163"/>
      <c r="AN219" s="163"/>
      <c r="AO219" s="163"/>
      <c r="AP219" s="163"/>
      <c r="AQ219" s="163"/>
      <c r="AR219" s="163"/>
      <c r="AS219" s="163"/>
      <c r="AT219" s="163"/>
      <c r="AU219" s="163"/>
      <c r="AV219" s="163"/>
      <c r="AW219" s="163"/>
      <c r="AX219" s="163"/>
      <c r="AY219" s="163"/>
      <c r="AZ219" s="163"/>
      <c r="BA219" s="163"/>
      <c r="BB219" s="163"/>
      <c r="BC219" s="163"/>
      <c r="BD219" s="163"/>
      <c r="BE219" s="163"/>
      <c r="BF219" s="163"/>
      <c r="BG219" s="163"/>
      <c r="BH219" s="163"/>
    </row>
    <row r="220" spans="1:60" x14ac:dyDescent="0.2">
      <c r="A220" s="147" t="s">
        <v>168</v>
      </c>
      <c r="B220" s="148" t="s">
        <v>96</v>
      </c>
      <c r="C220" s="149" t="s">
        <v>97</v>
      </c>
      <c r="D220" s="150"/>
      <c r="E220" s="151"/>
      <c r="F220" s="152"/>
      <c r="G220" s="152">
        <f>SUMIF(AG221:AG231,"&lt;&gt;NOR",G221:G231)</f>
        <v>0</v>
      </c>
      <c r="H220" s="152"/>
      <c r="I220" s="152">
        <f>SUM(I221:I231)</f>
        <v>2474.7600000000002</v>
      </c>
      <c r="J220" s="152"/>
      <c r="K220" s="152">
        <f>SUM(K221:K231)</f>
        <v>1260.69</v>
      </c>
      <c r="L220" s="152"/>
      <c r="M220" s="152">
        <f>SUM(M221:M231)</f>
        <v>0</v>
      </c>
      <c r="N220" s="151"/>
      <c r="O220" s="151">
        <f>SUM(O221:O231)</f>
        <v>1.86</v>
      </c>
      <c r="P220" s="151"/>
      <c r="Q220" s="151">
        <f>SUM(Q221:Q231)</f>
        <v>0</v>
      </c>
      <c r="R220" s="152"/>
      <c r="S220" s="152"/>
      <c r="T220" s="153"/>
      <c r="U220" s="154"/>
      <c r="V220" s="154">
        <f>SUM(V221:V231)</f>
        <v>2.5700000000000003</v>
      </c>
      <c r="W220" s="154"/>
      <c r="X220" s="154"/>
      <c r="Y220" s="154"/>
      <c r="AG220" s="14" t="s">
        <v>169</v>
      </c>
    </row>
    <row r="221" spans="1:60" outlineLevel="1" x14ac:dyDescent="0.2">
      <c r="A221" s="155">
        <v>51</v>
      </c>
      <c r="B221" s="156" t="s">
        <v>729</v>
      </c>
      <c r="C221" s="157" t="s">
        <v>730</v>
      </c>
      <c r="D221" s="158" t="s">
        <v>215</v>
      </c>
      <c r="E221" s="159">
        <v>0.72899999999999998</v>
      </c>
      <c r="F221" s="11"/>
      <c r="G221" s="160">
        <f>ROUND(E221*F221,2)</f>
        <v>0</v>
      </c>
      <c r="H221" s="11">
        <v>3145.48</v>
      </c>
      <c r="I221" s="160">
        <f>ROUND(E221*H221,2)</f>
        <v>2293.0500000000002</v>
      </c>
      <c r="J221" s="11">
        <v>1224.52</v>
      </c>
      <c r="K221" s="160">
        <f>ROUND(E221*J221,2)</f>
        <v>892.68</v>
      </c>
      <c r="L221" s="160">
        <v>21</v>
      </c>
      <c r="M221" s="160">
        <f>G221*(1+L221/100)</f>
        <v>0</v>
      </c>
      <c r="N221" s="159">
        <v>2.5249999999999999</v>
      </c>
      <c r="O221" s="159">
        <f>ROUND(E221*N221,2)</f>
        <v>1.84</v>
      </c>
      <c r="P221" s="159">
        <v>0</v>
      </c>
      <c r="Q221" s="159">
        <f>ROUND(E221*P221,2)</f>
        <v>0</v>
      </c>
      <c r="R221" s="160" t="s">
        <v>244</v>
      </c>
      <c r="S221" s="160" t="s">
        <v>217</v>
      </c>
      <c r="T221" s="161" t="s">
        <v>217</v>
      </c>
      <c r="U221" s="162">
        <v>2.58</v>
      </c>
      <c r="V221" s="162">
        <f>ROUND(E221*U221,2)</f>
        <v>1.88</v>
      </c>
      <c r="W221" s="162"/>
      <c r="X221" s="162" t="s">
        <v>218</v>
      </c>
      <c r="Y221" s="162" t="s">
        <v>175</v>
      </c>
      <c r="Z221" s="163"/>
      <c r="AA221" s="163"/>
      <c r="AB221" s="163"/>
      <c r="AC221" s="163"/>
      <c r="AD221" s="163"/>
      <c r="AE221" s="163"/>
      <c r="AF221" s="163"/>
      <c r="AG221" s="163" t="s">
        <v>219</v>
      </c>
      <c r="AH221" s="163"/>
      <c r="AI221" s="163"/>
      <c r="AJ221" s="163"/>
      <c r="AK221" s="163"/>
      <c r="AL221" s="163"/>
      <c r="AM221" s="163"/>
      <c r="AN221" s="163"/>
      <c r="AO221" s="163"/>
      <c r="AP221" s="163"/>
      <c r="AQ221" s="163"/>
      <c r="AR221" s="163"/>
      <c r="AS221" s="163"/>
      <c r="AT221" s="163"/>
      <c r="AU221" s="163"/>
      <c r="AV221" s="163"/>
      <c r="AW221" s="163"/>
      <c r="AX221" s="163"/>
      <c r="AY221" s="163"/>
      <c r="AZ221" s="163"/>
      <c r="BA221" s="163"/>
      <c r="BB221" s="163"/>
      <c r="BC221" s="163"/>
      <c r="BD221" s="163"/>
      <c r="BE221" s="163"/>
      <c r="BF221" s="163"/>
      <c r="BG221" s="163"/>
      <c r="BH221" s="163"/>
    </row>
    <row r="222" spans="1:60" outlineLevel="2" x14ac:dyDescent="0.2">
      <c r="A222" s="164"/>
      <c r="B222" s="165"/>
      <c r="C222" s="269" t="s">
        <v>731</v>
      </c>
      <c r="D222" s="270"/>
      <c r="E222" s="270"/>
      <c r="F222" s="270"/>
      <c r="G222" s="270"/>
      <c r="H222" s="162"/>
      <c r="I222" s="162"/>
      <c r="J222" s="162"/>
      <c r="K222" s="162"/>
      <c r="L222" s="162"/>
      <c r="M222" s="162"/>
      <c r="N222" s="166"/>
      <c r="O222" s="166"/>
      <c r="P222" s="166"/>
      <c r="Q222" s="166"/>
      <c r="R222" s="162"/>
      <c r="S222" s="162"/>
      <c r="T222" s="162"/>
      <c r="U222" s="162"/>
      <c r="V222" s="162"/>
      <c r="W222" s="162"/>
      <c r="X222" s="162"/>
      <c r="Y222" s="162"/>
      <c r="Z222" s="163"/>
      <c r="AA222" s="163"/>
      <c r="AB222" s="163"/>
      <c r="AC222" s="163"/>
      <c r="AD222" s="163"/>
      <c r="AE222" s="163"/>
      <c r="AF222" s="163"/>
      <c r="AG222" s="163" t="s">
        <v>221</v>
      </c>
      <c r="AH222" s="163"/>
      <c r="AI222" s="163"/>
      <c r="AJ222" s="163"/>
      <c r="AK222" s="163"/>
      <c r="AL222" s="163"/>
      <c r="AM222" s="163"/>
      <c r="AN222" s="163"/>
      <c r="AO222" s="163"/>
      <c r="AP222" s="163"/>
      <c r="AQ222" s="163"/>
      <c r="AR222" s="163"/>
      <c r="AS222" s="163"/>
      <c r="AT222" s="163"/>
      <c r="AU222" s="163"/>
      <c r="AV222" s="163"/>
      <c r="AW222" s="163"/>
      <c r="AX222" s="163"/>
      <c r="AY222" s="163"/>
      <c r="AZ222" s="163"/>
      <c r="BA222" s="163"/>
      <c r="BB222" s="163"/>
      <c r="BC222" s="163"/>
      <c r="BD222" s="163"/>
      <c r="BE222" s="163"/>
      <c r="BF222" s="163"/>
      <c r="BG222" s="163"/>
      <c r="BH222" s="163"/>
    </row>
    <row r="223" spans="1:60" outlineLevel="2" x14ac:dyDescent="0.2">
      <c r="A223" s="164"/>
      <c r="B223" s="165"/>
      <c r="C223" s="260" t="s">
        <v>732</v>
      </c>
      <c r="D223" s="261"/>
      <c r="E223" s="261"/>
      <c r="F223" s="261"/>
      <c r="G223" s="261"/>
      <c r="H223" s="162"/>
      <c r="I223" s="162"/>
      <c r="J223" s="162"/>
      <c r="K223" s="162"/>
      <c r="L223" s="162"/>
      <c r="M223" s="162"/>
      <c r="N223" s="166"/>
      <c r="O223" s="166"/>
      <c r="P223" s="166"/>
      <c r="Q223" s="166"/>
      <c r="R223" s="162"/>
      <c r="S223" s="162"/>
      <c r="T223" s="162"/>
      <c r="U223" s="162"/>
      <c r="V223" s="162"/>
      <c r="W223" s="162"/>
      <c r="X223" s="162"/>
      <c r="Y223" s="162"/>
      <c r="Z223" s="163"/>
      <c r="AA223" s="163"/>
      <c r="AB223" s="163"/>
      <c r="AC223" s="163"/>
      <c r="AD223" s="163"/>
      <c r="AE223" s="163"/>
      <c r="AF223" s="163"/>
      <c r="AG223" s="163" t="s">
        <v>178</v>
      </c>
      <c r="AH223" s="163"/>
      <c r="AI223" s="163"/>
      <c r="AJ223" s="163"/>
      <c r="AK223" s="163"/>
      <c r="AL223" s="163"/>
      <c r="AM223" s="163"/>
      <c r="AN223" s="163"/>
      <c r="AO223" s="163"/>
      <c r="AP223" s="163"/>
      <c r="AQ223" s="163"/>
      <c r="AR223" s="163"/>
      <c r="AS223" s="163"/>
      <c r="AT223" s="163"/>
      <c r="AU223" s="163"/>
      <c r="AV223" s="163"/>
      <c r="AW223" s="163"/>
      <c r="AX223" s="163"/>
      <c r="AY223" s="163"/>
      <c r="AZ223" s="163"/>
      <c r="BA223" s="163"/>
      <c r="BB223" s="163"/>
      <c r="BC223" s="163"/>
      <c r="BD223" s="163"/>
      <c r="BE223" s="163"/>
      <c r="BF223" s="163"/>
      <c r="BG223" s="163"/>
      <c r="BH223" s="163"/>
    </row>
    <row r="224" spans="1:60" outlineLevel="2" x14ac:dyDescent="0.2">
      <c r="A224" s="164"/>
      <c r="B224" s="165"/>
      <c r="C224" s="182" t="s">
        <v>657</v>
      </c>
      <c r="D224" s="183"/>
      <c r="E224" s="184"/>
      <c r="F224" s="162"/>
      <c r="G224" s="162"/>
      <c r="H224" s="162"/>
      <c r="I224" s="162"/>
      <c r="J224" s="162"/>
      <c r="K224" s="162"/>
      <c r="L224" s="162"/>
      <c r="M224" s="162"/>
      <c r="N224" s="166"/>
      <c r="O224" s="166"/>
      <c r="P224" s="166"/>
      <c r="Q224" s="166"/>
      <c r="R224" s="162"/>
      <c r="S224" s="162"/>
      <c r="T224" s="162"/>
      <c r="U224" s="162"/>
      <c r="V224" s="162"/>
      <c r="W224" s="162"/>
      <c r="X224" s="162"/>
      <c r="Y224" s="162"/>
      <c r="Z224" s="163"/>
      <c r="AA224" s="163"/>
      <c r="AB224" s="163"/>
      <c r="AC224" s="163"/>
      <c r="AD224" s="163"/>
      <c r="AE224" s="163"/>
      <c r="AF224" s="163"/>
      <c r="AG224" s="163" t="s">
        <v>222</v>
      </c>
      <c r="AH224" s="163">
        <v>0</v>
      </c>
      <c r="AI224" s="163"/>
      <c r="AJ224" s="163"/>
      <c r="AK224" s="163"/>
      <c r="AL224" s="163"/>
      <c r="AM224" s="163"/>
      <c r="AN224" s="163"/>
      <c r="AO224" s="163"/>
      <c r="AP224" s="163"/>
      <c r="AQ224" s="163"/>
      <c r="AR224" s="163"/>
      <c r="AS224" s="163"/>
      <c r="AT224" s="163"/>
      <c r="AU224" s="163"/>
      <c r="AV224" s="163"/>
      <c r="AW224" s="163"/>
      <c r="AX224" s="163"/>
      <c r="AY224" s="163"/>
      <c r="AZ224" s="163"/>
      <c r="BA224" s="163"/>
      <c r="BB224" s="163"/>
      <c r="BC224" s="163"/>
      <c r="BD224" s="163"/>
      <c r="BE224" s="163"/>
      <c r="BF224" s="163"/>
      <c r="BG224" s="163"/>
      <c r="BH224" s="163"/>
    </row>
    <row r="225" spans="1:60" outlineLevel="3" x14ac:dyDescent="0.2">
      <c r="A225" s="164"/>
      <c r="B225" s="165"/>
      <c r="C225" s="182" t="s">
        <v>733</v>
      </c>
      <c r="D225" s="183"/>
      <c r="E225" s="184">
        <v>0.72899999999999998</v>
      </c>
      <c r="F225" s="162"/>
      <c r="G225" s="162"/>
      <c r="H225" s="162"/>
      <c r="I225" s="162"/>
      <c r="J225" s="162"/>
      <c r="K225" s="162"/>
      <c r="L225" s="162"/>
      <c r="M225" s="162"/>
      <c r="N225" s="166"/>
      <c r="O225" s="166"/>
      <c r="P225" s="166"/>
      <c r="Q225" s="166"/>
      <c r="R225" s="162"/>
      <c r="S225" s="162"/>
      <c r="T225" s="162"/>
      <c r="U225" s="162"/>
      <c r="V225" s="162"/>
      <c r="W225" s="162"/>
      <c r="X225" s="162"/>
      <c r="Y225" s="162"/>
      <c r="Z225" s="163"/>
      <c r="AA225" s="163"/>
      <c r="AB225" s="163"/>
      <c r="AC225" s="163"/>
      <c r="AD225" s="163"/>
      <c r="AE225" s="163"/>
      <c r="AF225" s="163"/>
      <c r="AG225" s="163" t="s">
        <v>222</v>
      </c>
      <c r="AH225" s="163">
        <v>0</v>
      </c>
      <c r="AI225" s="163"/>
      <c r="AJ225" s="163"/>
      <c r="AK225" s="163"/>
      <c r="AL225" s="163"/>
      <c r="AM225" s="163"/>
      <c r="AN225" s="163"/>
      <c r="AO225" s="163"/>
      <c r="AP225" s="163"/>
      <c r="AQ225" s="163"/>
      <c r="AR225" s="163"/>
      <c r="AS225" s="163"/>
      <c r="AT225" s="163"/>
      <c r="AU225" s="163"/>
      <c r="AV225" s="163"/>
      <c r="AW225" s="163"/>
      <c r="AX225" s="163"/>
      <c r="AY225" s="163"/>
      <c r="AZ225" s="163"/>
      <c r="BA225" s="163"/>
      <c r="BB225" s="163"/>
      <c r="BC225" s="163"/>
      <c r="BD225" s="163"/>
      <c r="BE225" s="163"/>
      <c r="BF225" s="163"/>
      <c r="BG225" s="163"/>
      <c r="BH225" s="163"/>
    </row>
    <row r="226" spans="1:60" outlineLevel="1" x14ac:dyDescent="0.2">
      <c r="A226" s="155">
        <v>52</v>
      </c>
      <c r="B226" s="156" t="s">
        <v>734</v>
      </c>
      <c r="C226" s="157" t="s">
        <v>735</v>
      </c>
      <c r="D226" s="158" t="s">
        <v>231</v>
      </c>
      <c r="E226" s="159">
        <v>1.08</v>
      </c>
      <c r="F226" s="11"/>
      <c r="G226" s="160">
        <f>ROUND(E226*F226,2)</f>
        <v>0</v>
      </c>
      <c r="H226" s="11">
        <v>168.25</v>
      </c>
      <c r="I226" s="160">
        <f>ROUND(E226*H226,2)</f>
        <v>181.71</v>
      </c>
      <c r="J226" s="11">
        <v>219.75</v>
      </c>
      <c r="K226" s="160">
        <f>ROUND(E226*J226,2)</f>
        <v>237.33</v>
      </c>
      <c r="L226" s="160">
        <v>21</v>
      </c>
      <c r="M226" s="160">
        <f>G226*(1+L226/100)</f>
        <v>0</v>
      </c>
      <c r="N226" s="159">
        <v>1.41E-2</v>
      </c>
      <c r="O226" s="159">
        <f>ROUND(E226*N226,2)</f>
        <v>0.02</v>
      </c>
      <c r="P226" s="159">
        <v>0</v>
      </c>
      <c r="Q226" s="159">
        <f>ROUND(E226*P226,2)</f>
        <v>0</v>
      </c>
      <c r="R226" s="160" t="s">
        <v>244</v>
      </c>
      <c r="S226" s="160" t="s">
        <v>217</v>
      </c>
      <c r="T226" s="161" t="s">
        <v>217</v>
      </c>
      <c r="U226" s="162">
        <v>0.39600000000000002</v>
      </c>
      <c r="V226" s="162">
        <f>ROUND(E226*U226,2)</f>
        <v>0.43</v>
      </c>
      <c r="W226" s="162"/>
      <c r="X226" s="162" t="s">
        <v>218</v>
      </c>
      <c r="Y226" s="162" t="s">
        <v>175</v>
      </c>
      <c r="Z226" s="163"/>
      <c r="AA226" s="163"/>
      <c r="AB226" s="163"/>
      <c r="AC226" s="163"/>
      <c r="AD226" s="163"/>
      <c r="AE226" s="163"/>
      <c r="AF226" s="163"/>
      <c r="AG226" s="163" t="s">
        <v>219</v>
      </c>
      <c r="AH226" s="163"/>
      <c r="AI226" s="163"/>
      <c r="AJ226" s="163"/>
      <c r="AK226" s="163"/>
      <c r="AL226" s="163"/>
      <c r="AM226" s="163"/>
      <c r="AN226" s="163"/>
      <c r="AO226" s="163"/>
      <c r="AP226" s="163"/>
      <c r="AQ226" s="163"/>
      <c r="AR226" s="163"/>
      <c r="AS226" s="163"/>
      <c r="AT226" s="163"/>
      <c r="AU226" s="163"/>
      <c r="AV226" s="163"/>
      <c r="AW226" s="163"/>
      <c r="AX226" s="163"/>
      <c r="AY226" s="163"/>
      <c r="AZ226" s="163"/>
      <c r="BA226" s="163"/>
      <c r="BB226" s="163"/>
      <c r="BC226" s="163"/>
      <c r="BD226" s="163"/>
      <c r="BE226" s="163"/>
      <c r="BF226" s="163"/>
      <c r="BG226" s="163"/>
      <c r="BH226" s="163"/>
    </row>
    <row r="227" spans="1:60" outlineLevel="2" x14ac:dyDescent="0.2">
      <c r="A227" s="164"/>
      <c r="B227" s="165"/>
      <c r="C227" s="182" t="s">
        <v>657</v>
      </c>
      <c r="D227" s="183"/>
      <c r="E227" s="184"/>
      <c r="F227" s="162"/>
      <c r="G227" s="162"/>
      <c r="H227" s="162"/>
      <c r="I227" s="162"/>
      <c r="J227" s="162"/>
      <c r="K227" s="162"/>
      <c r="L227" s="162"/>
      <c r="M227" s="162"/>
      <c r="N227" s="166"/>
      <c r="O227" s="166"/>
      <c r="P227" s="166"/>
      <c r="Q227" s="166"/>
      <c r="R227" s="162"/>
      <c r="S227" s="162"/>
      <c r="T227" s="162"/>
      <c r="U227" s="162"/>
      <c r="V227" s="162"/>
      <c r="W227" s="162"/>
      <c r="X227" s="162"/>
      <c r="Y227" s="162"/>
      <c r="Z227" s="163"/>
      <c r="AA227" s="163"/>
      <c r="AB227" s="163"/>
      <c r="AC227" s="163"/>
      <c r="AD227" s="163"/>
      <c r="AE227" s="163"/>
      <c r="AF227" s="163"/>
      <c r="AG227" s="163" t="s">
        <v>222</v>
      </c>
      <c r="AH227" s="163">
        <v>0</v>
      </c>
      <c r="AI227" s="163"/>
      <c r="AJ227" s="163"/>
      <c r="AK227" s="163"/>
      <c r="AL227" s="163"/>
      <c r="AM227" s="163"/>
      <c r="AN227" s="163"/>
      <c r="AO227" s="163"/>
      <c r="AP227" s="163"/>
      <c r="AQ227" s="163"/>
      <c r="AR227" s="163"/>
      <c r="AS227" s="163"/>
      <c r="AT227" s="163"/>
      <c r="AU227" s="163"/>
      <c r="AV227" s="163"/>
      <c r="AW227" s="163"/>
      <c r="AX227" s="163"/>
      <c r="AY227" s="163"/>
      <c r="AZ227" s="163"/>
      <c r="BA227" s="163"/>
      <c r="BB227" s="163"/>
      <c r="BC227" s="163"/>
      <c r="BD227" s="163"/>
      <c r="BE227" s="163"/>
      <c r="BF227" s="163"/>
      <c r="BG227" s="163"/>
      <c r="BH227" s="163"/>
    </row>
    <row r="228" spans="1:60" outlineLevel="3" x14ac:dyDescent="0.2">
      <c r="A228" s="164"/>
      <c r="B228" s="165"/>
      <c r="C228" s="182" t="s">
        <v>736</v>
      </c>
      <c r="D228" s="183"/>
      <c r="E228" s="184">
        <v>1.08</v>
      </c>
      <c r="F228" s="162"/>
      <c r="G228" s="162"/>
      <c r="H228" s="162"/>
      <c r="I228" s="162"/>
      <c r="J228" s="162"/>
      <c r="K228" s="162"/>
      <c r="L228" s="162"/>
      <c r="M228" s="162"/>
      <c r="N228" s="166"/>
      <c r="O228" s="166"/>
      <c r="P228" s="166"/>
      <c r="Q228" s="166"/>
      <c r="R228" s="162"/>
      <c r="S228" s="162"/>
      <c r="T228" s="162"/>
      <c r="U228" s="162"/>
      <c r="V228" s="162"/>
      <c r="W228" s="162"/>
      <c r="X228" s="162"/>
      <c r="Y228" s="162"/>
      <c r="Z228" s="163"/>
      <c r="AA228" s="163"/>
      <c r="AB228" s="163"/>
      <c r="AC228" s="163"/>
      <c r="AD228" s="163"/>
      <c r="AE228" s="163"/>
      <c r="AF228" s="163"/>
      <c r="AG228" s="163" t="s">
        <v>222</v>
      </c>
      <c r="AH228" s="163">
        <v>0</v>
      </c>
      <c r="AI228" s="163"/>
      <c r="AJ228" s="163"/>
      <c r="AK228" s="163"/>
      <c r="AL228" s="163"/>
      <c r="AM228" s="163"/>
      <c r="AN228" s="163"/>
      <c r="AO228" s="163"/>
      <c r="AP228" s="163"/>
      <c r="AQ228" s="163"/>
      <c r="AR228" s="163"/>
      <c r="AS228" s="163"/>
      <c r="AT228" s="163"/>
      <c r="AU228" s="163"/>
      <c r="AV228" s="163"/>
      <c r="AW228" s="163"/>
      <c r="AX228" s="163"/>
      <c r="AY228" s="163"/>
      <c r="AZ228" s="163"/>
      <c r="BA228" s="163"/>
      <c r="BB228" s="163"/>
      <c r="BC228" s="163"/>
      <c r="BD228" s="163"/>
      <c r="BE228" s="163"/>
      <c r="BF228" s="163"/>
      <c r="BG228" s="163"/>
      <c r="BH228" s="163"/>
    </row>
    <row r="229" spans="1:60" outlineLevel="1" x14ac:dyDescent="0.2">
      <c r="A229" s="155">
        <v>53</v>
      </c>
      <c r="B229" s="156" t="s">
        <v>737</v>
      </c>
      <c r="C229" s="157" t="s">
        <v>738</v>
      </c>
      <c r="D229" s="158" t="s">
        <v>231</v>
      </c>
      <c r="E229" s="159">
        <v>1.08</v>
      </c>
      <c r="F229" s="11"/>
      <c r="G229" s="160">
        <f>ROUND(E229*F229,2)</f>
        <v>0</v>
      </c>
      <c r="H229" s="11">
        <v>0</v>
      </c>
      <c r="I229" s="160">
        <f>ROUND(E229*H229,2)</f>
        <v>0</v>
      </c>
      <c r="J229" s="11">
        <v>121</v>
      </c>
      <c r="K229" s="160">
        <f>ROUND(E229*J229,2)</f>
        <v>130.68</v>
      </c>
      <c r="L229" s="160">
        <v>21</v>
      </c>
      <c r="M229" s="160">
        <f>G229*(1+L229/100)</f>
        <v>0</v>
      </c>
      <c r="N229" s="159">
        <v>0</v>
      </c>
      <c r="O229" s="159">
        <f>ROUND(E229*N229,2)</f>
        <v>0</v>
      </c>
      <c r="P229" s="159">
        <v>0</v>
      </c>
      <c r="Q229" s="159">
        <f>ROUND(E229*P229,2)</f>
        <v>0</v>
      </c>
      <c r="R229" s="160" t="s">
        <v>244</v>
      </c>
      <c r="S229" s="160" t="s">
        <v>217</v>
      </c>
      <c r="T229" s="161" t="s">
        <v>217</v>
      </c>
      <c r="U229" s="162">
        <v>0.24</v>
      </c>
      <c r="V229" s="162">
        <f>ROUND(E229*U229,2)</f>
        <v>0.26</v>
      </c>
      <c r="W229" s="162"/>
      <c r="X229" s="162" t="s">
        <v>218</v>
      </c>
      <c r="Y229" s="162" t="s">
        <v>175</v>
      </c>
      <c r="Z229" s="163"/>
      <c r="AA229" s="163"/>
      <c r="AB229" s="163"/>
      <c r="AC229" s="163"/>
      <c r="AD229" s="163"/>
      <c r="AE229" s="163"/>
      <c r="AF229" s="163"/>
      <c r="AG229" s="163" t="s">
        <v>219</v>
      </c>
      <c r="AH229" s="163"/>
      <c r="AI229" s="163"/>
      <c r="AJ229" s="163"/>
      <c r="AK229" s="163"/>
      <c r="AL229" s="163"/>
      <c r="AM229" s="163"/>
      <c r="AN229" s="163"/>
      <c r="AO229" s="163"/>
      <c r="AP229" s="163"/>
      <c r="AQ229" s="163"/>
      <c r="AR229" s="163"/>
      <c r="AS229" s="163"/>
      <c r="AT229" s="163"/>
      <c r="AU229" s="163"/>
      <c r="AV229" s="163"/>
      <c r="AW229" s="163"/>
      <c r="AX229" s="163"/>
      <c r="AY229" s="163"/>
      <c r="AZ229" s="163"/>
      <c r="BA229" s="163"/>
      <c r="BB229" s="163"/>
      <c r="BC229" s="163"/>
      <c r="BD229" s="163"/>
      <c r="BE229" s="163"/>
      <c r="BF229" s="163"/>
      <c r="BG229" s="163"/>
      <c r="BH229" s="163"/>
    </row>
    <row r="230" spans="1:60" outlineLevel="2" x14ac:dyDescent="0.2">
      <c r="A230" s="164"/>
      <c r="B230" s="165"/>
      <c r="C230" s="182" t="s">
        <v>657</v>
      </c>
      <c r="D230" s="183"/>
      <c r="E230" s="184"/>
      <c r="F230" s="162"/>
      <c r="G230" s="162"/>
      <c r="H230" s="162"/>
      <c r="I230" s="162"/>
      <c r="J230" s="162"/>
      <c r="K230" s="162"/>
      <c r="L230" s="162"/>
      <c r="M230" s="162"/>
      <c r="N230" s="166"/>
      <c r="O230" s="166"/>
      <c r="P230" s="166"/>
      <c r="Q230" s="166"/>
      <c r="R230" s="162"/>
      <c r="S230" s="162"/>
      <c r="T230" s="162"/>
      <c r="U230" s="162"/>
      <c r="V230" s="162"/>
      <c r="W230" s="162"/>
      <c r="X230" s="162"/>
      <c r="Y230" s="162"/>
      <c r="Z230" s="163"/>
      <c r="AA230" s="163"/>
      <c r="AB230" s="163"/>
      <c r="AC230" s="163"/>
      <c r="AD230" s="163"/>
      <c r="AE230" s="163"/>
      <c r="AF230" s="163"/>
      <c r="AG230" s="163" t="s">
        <v>222</v>
      </c>
      <c r="AH230" s="163">
        <v>0</v>
      </c>
      <c r="AI230" s="163"/>
      <c r="AJ230" s="163"/>
      <c r="AK230" s="163"/>
      <c r="AL230" s="163"/>
      <c r="AM230" s="163"/>
      <c r="AN230" s="163"/>
      <c r="AO230" s="163"/>
      <c r="AP230" s="163"/>
      <c r="AQ230" s="163"/>
      <c r="AR230" s="163"/>
      <c r="AS230" s="163"/>
      <c r="AT230" s="163"/>
      <c r="AU230" s="163"/>
      <c r="AV230" s="163"/>
      <c r="AW230" s="163"/>
      <c r="AX230" s="163"/>
      <c r="AY230" s="163"/>
      <c r="AZ230" s="163"/>
      <c r="BA230" s="163"/>
      <c r="BB230" s="163"/>
      <c r="BC230" s="163"/>
      <c r="BD230" s="163"/>
      <c r="BE230" s="163"/>
      <c r="BF230" s="163"/>
      <c r="BG230" s="163"/>
      <c r="BH230" s="163"/>
    </row>
    <row r="231" spans="1:60" outlineLevel="3" x14ac:dyDescent="0.2">
      <c r="A231" s="164"/>
      <c r="B231" s="165"/>
      <c r="C231" s="182" t="s">
        <v>736</v>
      </c>
      <c r="D231" s="183"/>
      <c r="E231" s="184">
        <v>1.08</v>
      </c>
      <c r="F231" s="162"/>
      <c r="G231" s="162"/>
      <c r="H231" s="162"/>
      <c r="I231" s="162"/>
      <c r="J231" s="162"/>
      <c r="K231" s="162"/>
      <c r="L231" s="162"/>
      <c r="M231" s="162"/>
      <c r="N231" s="166"/>
      <c r="O231" s="166"/>
      <c r="P231" s="166"/>
      <c r="Q231" s="166"/>
      <c r="R231" s="162"/>
      <c r="S231" s="162"/>
      <c r="T231" s="162"/>
      <c r="U231" s="162"/>
      <c r="V231" s="162"/>
      <c r="W231" s="162"/>
      <c r="X231" s="162"/>
      <c r="Y231" s="162"/>
      <c r="Z231" s="163"/>
      <c r="AA231" s="163"/>
      <c r="AB231" s="163"/>
      <c r="AC231" s="163"/>
      <c r="AD231" s="163"/>
      <c r="AE231" s="163"/>
      <c r="AF231" s="163"/>
      <c r="AG231" s="163" t="s">
        <v>222</v>
      </c>
      <c r="AH231" s="163">
        <v>0</v>
      </c>
      <c r="AI231" s="163"/>
      <c r="AJ231" s="163"/>
      <c r="AK231" s="163"/>
      <c r="AL231" s="163"/>
      <c r="AM231" s="163"/>
      <c r="AN231" s="163"/>
      <c r="AO231" s="163"/>
      <c r="AP231" s="163"/>
      <c r="AQ231" s="163"/>
      <c r="AR231" s="163"/>
      <c r="AS231" s="163"/>
      <c r="AT231" s="163"/>
      <c r="AU231" s="163"/>
      <c r="AV231" s="163"/>
      <c r="AW231" s="163"/>
      <c r="AX231" s="163"/>
      <c r="AY231" s="163"/>
      <c r="AZ231" s="163"/>
      <c r="BA231" s="163"/>
      <c r="BB231" s="163"/>
      <c r="BC231" s="163"/>
      <c r="BD231" s="163"/>
      <c r="BE231" s="163"/>
      <c r="BF231" s="163"/>
      <c r="BG231" s="163"/>
      <c r="BH231" s="163"/>
    </row>
    <row r="232" spans="1:60" x14ac:dyDescent="0.2">
      <c r="A232" s="147" t="s">
        <v>168</v>
      </c>
      <c r="B232" s="148" t="s">
        <v>102</v>
      </c>
      <c r="C232" s="149" t="s">
        <v>103</v>
      </c>
      <c r="D232" s="150"/>
      <c r="E232" s="151"/>
      <c r="F232" s="152"/>
      <c r="G232" s="152">
        <f>SUMIF(AG233:AG246,"&lt;&gt;NOR",G233:G246)</f>
        <v>0</v>
      </c>
      <c r="H232" s="152"/>
      <c r="I232" s="152">
        <f>SUM(I233:I246)</f>
        <v>1.57</v>
      </c>
      <c r="J232" s="152"/>
      <c r="K232" s="152">
        <f>SUM(K233:K246)</f>
        <v>7419.33</v>
      </c>
      <c r="L232" s="152"/>
      <c r="M232" s="152">
        <f>SUM(M233:M246)</f>
        <v>0</v>
      </c>
      <c r="N232" s="151"/>
      <c r="O232" s="151">
        <f>SUM(O233:O246)</f>
        <v>0.27</v>
      </c>
      <c r="P232" s="151"/>
      <c r="Q232" s="151">
        <f>SUM(Q233:Q246)</f>
        <v>0</v>
      </c>
      <c r="R232" s="152"/>
      <c r="S232" s="152"/>
      <c r="T232" s="153"/>
      <c r="U232" s="154"/>
      <c r="V232" s="154">
        <f>SUM(V233:V246)</f>
        <v>0.77</v>
      </c>
      <c r="W232" s="154"/>
      <c r="X232" s="154"/>
      <c r="Y232" s="154"/>
      <c r="AG232" s="14" t="s">
        <v>169</v>
      </c>
    </row>
    <row r="233" spans="1:60" ht="22.5" outlineLevel="1" x14ac:dyDescent="0.2">
      <c r="A233" s="155">
        <v>54</v>
      </c>
      <c r="B233" s="156" t="s">
        <v>331</v>
      </c>
      <c r="C233" s="157" t="s">
        <v>332</v>
      </c>
      <c r="D233" s="158" t="s">
        <v>231</v>
      </c>
      <c r="E233" s="159">
        <v>4.4943999999999997</v>
      </c>
      <c r="F233" s="11"/>
      <c r="G233" s="160">
        <f>ROUND(E233*F233,2)</f>
        <v>0</v>
      </c>
      <c r="H233" s="11">
        <v>0.35</v>
      </c>
      <c r="I233" s="160">
        <f>ROUND(E233*H233,2)</f>
        <v>1.57</v>
      </c>
      <c r="J233" s="11">
        <v>71.05</v>
      </c>
      <c r="K233" s="160">
        <f>ROUND(E233*J233,2)</f>
        <v>319.33</v>
      </c>
      <c r="L233" s="160">
        <v>21</v>
      </c>
      <c r="M233" s="160">
        <f>G233*(1+L233/100)</f>
        <v>0</v>
      </c>
      <c r="N233" s="159">
        <v>1.0000000000000001E-5</v>
      </c>
      <c r="O233" s="159">
        <f>ROUND(E233*N233,2)</f>
        <v>0</v>
      </c>
      <c r="P233" s="159">
        <v>0</v>
      </c>
      <c r="Q233" s="159">
        <f>ROUND(E233*P233,2)</f>
        <v>0</v>
      </c>
      <c r="R233" s="160" t="s">
        <v>275</v>
      </c>
      <c r="S233" s="160" t="s">
        <v>217</v>
      </c>
      <c r="T233" s="161" t="s">
        <v>217</v>
      </c>
      <c r="U233" s="162">
        <v>0.17100000000000001</v>
      </c>
      <c r="V233" s="162">
        <f>ROUND(E233*U233,2)</f>
        <v>0.77</v>
      </c>
      <c r="W233" s="162"/>
      <c r="X233" s="162" t="s">
        <v>218</v>
      </c>
      <c r="Y233" s="162" t="s">
        <v>175</v>
      </c>
      <c r="Z233" s="163"/>
      <c r="AA233" s="163"/>
      <c r="AB233" s="163"/>
      <c r="AC233" s="163"/>
      <c r="AD233" s="163"/>
      <c r="AE233" s="163"/>
      <c r="AF233" s="163"/>
      <c r="AG233" s="163" t="s">
        <v>219</v>
      </c>
      <c r="AH233" s="163"/>
      <c r="AI233" s="163"/>
      <c r="AJ233" s="163"/>
      <c r="AK233" s="163"/>
      <c r="AL233" s="163"/>
      <c r="AM233" s="163"/>
      <c r="AN233" s="163"/>
      <c r="AO233" s="163"/>
      <c r="AP233" s="163"/>
      <c r="AQ233" s="163"/>
      <c r="AR233" s="163"/>
      <c r="AS233" s="163"/>
      <c r="AT233" s="163"/>
      <c r="AU233" s="163"/>
      <c r="AV233" s="163"/>
      <c r="AW233" s="163"/>
      <c r="AX233" s="163"/>
      <c r="AY233" s="163"/>
      <c r="AZ233" s="163"/>
      <c r="BA233" s="163"/>
      <c r="BB233" s="163"/>
      <c r="BC233" s="163"/>
      <c r="BD233" s="163"/>
      <c r="BE233" s="163"/>
      <c r="BF233" s="163"/>
      <c r="BG233" s="163"/>
      <c r="BH233" s="163"/>
    </row>
    <row r="234" spans="1:60" outlineLevel="2" x14ac:dyDescent="0.2">
      <c r="A234" s="164"/>
      <c r="B234" s="165"/>
      <c r="C234" s="269" t="s">
        <v>333</v>
      </c>
      <c r="D234" s="270"/>
      <c r="E234" s="270"/>
      <c r="F234" s="270"/>
      <c r="G234" s="270"/>
      <c r="H234" s="162"/>
      <c r="I234" s="162"/>
      <c r="J234" s="162"/>
      <c r="K234" s="162"/>
      <c r="L234" s="162"/>
      <c r="M234" s="162"/>
      <c r="N234" s="166"/>
      <c r="O234" s="166"/>
      <c r="P234" s="166"/>
      <c r="Q234" s="166"/>
      <c r="R234" s="162"/>
      <c r="S234" s="162"/>
      <c r="T234" s="162"/>
      <c r="U234" s="162"/>
      <c r="V234" s="162"/>
      <c r="W234" s="162"/>
      <c r="X234" s="162"/>
      <c r="Y234" s="162"/>
      <c r="Z234" s="163"/>
      <c r="AA234" s="163"/>
      <c r="AB234" s="163"/>
      <c r="AC234" s="163"/>
      <c r="AD234" s="163"/>
      <c r="AE234" s="163"/>
      <c r="AF234" s="163"/>
      <c r="AG234" s="163" t="s">
        <v>221</v>
      </c>
      <c r="AH234" s="163"/>
      <c r="AI234" s="163"/>
      <c r="AJ234" s="163"/>
      <c r="AK234" s="163"/>
      <c r="AL234" s="163"/>
      <c r="AM234" s="163"/>
      <c r="AN234" s="163"/>
      <c r="AO234" s="163"/>
      <c r="AP234" s="163"/>
      <c r="AQ234" s="163"/>
      <c r="AR234" s="163"/>
      <c r="AS234" s="163"/>
      <c r="AT234" s="163"/>
      <c r="AU234" s="163"/>
      <c r="AV234" s="163"/>
      <c r="AW234" s="163"/>
      <c r="AX234" s="163"/>
      <c r="AY234" s="163"/>
      <c r="AZ234" s="163"/>
      <c r="BA234" s="163"/>
      <c r="BB234" s="163"/>
      <c r="BC234" s="163"/>
      <c r="BD234" s="163"/>
      <c r="BE234" s="163"/>
      <c r="BF234" s="163"/>
      <c r="BG234" s="163"/>
      <c r="BH234" s="163"/>
    </row>
    <row r="235" spans="1:60" outlineLevel="2" x14ac:dyDescent="0.2">
      <c r="A235" s="164"/>
      <c r="B235" s="165"/>
      <c r="C235" s="182" t="s">
        <v>739</v>
      </c>
      <c r="D235" s="183"/>
      <c r="E235" s="184">
        <v>4.4943999999999997</v>
      </c>
      <c r="F235" s="162"/>
      <c r="G235" s="162"/>
      <c r="H235" s="162"/>
      <c r="I235" s="162"/>
      <c r="J235" s="162"/>
      <c r="K235" s="162"/>
      <c r="L235" s="162"/>
      <c r="M235" s="162"/>
      <c r="N235" s="166"/>
      <c r="O235" s="166"/>
      <c r="P235" s="166"/>
      <c r="Q235" s="166"/>
      <c r="R235" s="162"/>
      <c r="S235" s="162"/>
      <c r="T235" s="162"/>
      <c r="U235" s="162"/>
      <c r="V235" s="162"/>
      <c r="W235" s="162"/>
      <c r="X235" s="162"/>
      <c r="Y235" s="162"/>
      <c r="Z235" s="163"/>
      <c r="AA235" s="163"/>
      <c r="AB235" s="163"/>
      <c r="AC235" s="163"/>
      <c r="AD235" s="163"/>
      <c r="AE235" s="163"/>
      <c r="AF235" s="163"/>
      <c r="AG235" s="163" t="s">
        <v>222</v>
      </c>
      <c r="AH235" s="163">
        <v>0</v>
      </c>
      <c r="AI235" s="163"/>
      <c r="AJ235" s="163"/>
      <c r="AK235" s="163"/>
      <c r="AL235" s="163"/>
      <c r="AM235" s="163"/>
      <c r="AN235" s="163"/>
      <c r="AO235" s="163"/>
      <c r="AP235" s="163"/>
      <c r="AQ235" s="163"/>
      <c r="AR235" s="163"/>
      <c r="AS235" s="163"/>
      <c r="AT235" s="163"/>
      <c r="AU235" s="163"/>
      <c r="AV235" s="163"/>
      <c r="AW235" s="163"/>
      <c r="AX235" s="163"/>
      <c r="AY235" s="163"/>
      <c r="AZ235" s="163"/>
      <c r="BA235" s="163"/>
      <c r="BB235" s="163"/>
      <c r="BC235" s="163"/>
      <c r="BD235" s="163"/>
      <c r="BE235" s="163"/>
      <c r="BF235" s="163"/>
      <c r="BG235" s="163"/>
      <c r="BH235" s="163"/>
    </row>
    <row r="236" spans="1:60" outlineLevel="1" x14ac:dyDescent="0.2">
      <c r="A236" s="155">
        <v>55</v>
      </c>
      <c r="B236" s="156" t="s">
        <v>338</v>
      </c>
      <c r="C236" s="157" t="s">
        <v>339</v>
      </c>
      <c r="D236" s="158" t="s">
        <v>266</v>
      </c>
      <c r="E236" s="159">
        <v>5</v>
      </c>
      <c r="F236" s="11"/>
      <c r="G236" s="160">
        <f>ROUND(E236*F236,2)</f>
        <v>0</v>
      </c>
      <c r="H236" s="11">
        <v>0</v>
      </c>
      <c r="I236" s="160">
        <f>ROUND(E236*H236,2)</f>
        <v>0</v>
      </c>
      <c r="J236" s="11">
        <v>1420</v>
      </c>
      <c r="K236" s="160">
        <f>ROUND(E236*J236,2)</f>
        <v>7100</v>
      </c>
      <c r="L236" s="160">
        <v>21</v>
      </c>
      <c r="M236" s="160">
        <f>G236*(1+L236/100)</f>
        <v>0</v>
      </c>
      <c r="N236" s="159">
        <v>5.3510000000000002E-2</v>
      </c>
      <c r="O236" s="159">
        <f>ROUND(E236*N236,2)</f>
        <v>0.27</v>
      </c>
      <c r="P236" s="159">
        <v>0</v>
      </c>
      <c r="Q236" s="159">
        <f>ROUND(E236*P236,2)</f>
        <v>0</v>
      </c>
      <c r="R236" s="160"/>
      <c r="S236" s="160" t="s">
        <v>173</v>
      </c>
      <c r="T236" s="161" t="s">
        <v>174</v>
      </c>
      <c r="U236" s="162">
        <v>0</v>
      </c>
      <c r="V236" s="162">
        <f>ROUND(E236*U236,2)</f>
        <v>0</v>
      </c>
      <c r="W236" s="162"/>
      <c r="X236" s="162" t="s">
        <v>218</v>
      </c>
      <c r="Y236" s="162" t="s">
        <v>175</v>
      </c>
      <c r="Z236" s="163"/>
      <c r="AA236" s="163"/>
      <c r="AB236" s="163"/>
      <c r="AC236" s="163"/>
      <c r="AD236" s="163"/>
      <c r="AE236" s="163"/>
      <c r="AF236" s="163"/>
      <c r="AG236" s="163" t="s">
        <v>219</v>
      </c>
      <c r="AH236" s="163"/>
      <c r="AI236" s="163"/>
      <c r="AJ236" s="163"/>
      <c r="AK236" s="163"/>
      <c r="AL236" s="163"/>
      <c r="AM236" s="163"/>
      <c r="AN236" s="163"/>
      <c r="AO236" s="163"/>
      <c r="AP236" s="163"/>
      <c r="AQ236" s="163"/>
      <c r="AR236" s="163"/>
      <c r="AS236" s="163"/>
      <c r="AT236" s="163"/>
      <c r="AU236" s="163"/>
      <c r="AV236" s="163"/>
      <c r="AW236" s="163"/>
      <c r="AX236" s="163"/>
      <c r="AY236" s="163"/>
      <c r="AZ236" s="163"/>
      <c r="BA236" s="163"/>
      <c r="BB236" s="163"/>
      <c r="BC236" s="163"/>
      <c r="BD236" s="163"/>
      <c r="BE236" s="163"/>
      <c r="BF236" s="163"/>
      <c r="BG236" s="163"/>
      <c r="BH236" s="163"/>
    </row>
    <row r="237" spans="1:60" outlineLevel="2" x14ac:dyDescent="0.2">
      <c r="A237" s="164"/>
      <c r="B237" s="165"/>
      <c r="C237" s="258" t="s">
        <v>340</v>
      </c>
      <c r="D237" s="259"/>
      <c r="E237" s="259"/>
      <c r="F237" s="259"/>
      <c r="G237" s="259"/>
      <c r="H237" s="162"/>
      <c r="I237" s="162"/>
      <c r="J237" s="162"/>
      <c r="K237" s="162"/>
      <c r="L237" s="162"/>
      <c r="M237" s="162"/>
      <c r="N237" s="166"/>
      <c r="O237" s="166"/>
      <c r="P237" s="166"/>
      <c r="Q237" s="166"/>
      <c r="R237" s="162"/>
      <c r="S237" s="162"/>
      <c r="T237" s="162"/>
      <c r="U237" s="162"/>
      <c r="V237" s="162"/>
      <c r="W237" s="162"/>
      <c r="X237" s="162"/>
      <c r="Y237" s="162"/>
      <c r="Z237" s="163"/>
      <c r="AA237" s="163"/>
      <c r="AB237" s="163"/>
      <c r="AC237" s="163"/>
      <c r="AD237" s="163"/>
      <c r="AE237" s="163"/>
      <c r="AF237" s="163"/>
      <c r="AG237" s="163" t="s">
        <v>178</v>
      </c>
      <c r="AH237" s="163"/>
      <c r="AI237" s="163"/>
      <c r="AJ237" s="163"/>
      <c r="AK237" s="163"/>
      <c r="AL237" s="163"/>
      <c r="AM237" s="163"/>
      <c r="AN237" s="163"/>
      <c r="AO237" s="163"/>
      <c r="AP237" s="163"/>
      <c r="AQ237" s="163"/>
      <c r="AR237" s="163"/>
      <c r="AS237" s="163"/>
      <c r="AT237" s="163"/>
      <c r="AU237" s="163"/>
      <c r="AV237" s="163"/>
      <c r="AW237" s="163"/>
      <c r="AX237" s="163"/>
      <c r="AY237" s="163"/>
      <c r="AZ237" s="163"/>
      <c r="BA237" s="163"/>
      <c r="BB237" s="163"/>
      <c r="BC237" s="163"/>
      <c r="BD237" s="163"/>
      <c r="BE237" s="163"/>
      <c r="BF237" s="163"/>
      <c r="BG237" s="163"/>
      <c r="BH237" s="163"/>
    </row>
    <row r="238" spans="1:60" outlineLevel="2" x14ac:dyDescent="0.2">
      <c r="A238" s="164"/>
      <c r="B238" s="165"/>
      <c r="C238" s="182" t="s">
        <v>740</v>
      </c>
      <c r="D238" s="183"/>
      <c r="E238" s="184"/>
      <c r="F238" s="162"/>
      <c r="G238" s="162"/>
      <c r="H238" s="162"/>
      <c r="I238" s="162"/>
      <c r="J238" s="162"/>
      <c r="K238" s="162"/>
      <c r="L238" s="162"/>
      <c r="M238" s="162"/>
      <c r="N238" s="166"/>
      <c r="O238" s="166"/>
      <c r="P238" s="166"/>
      <c r="Q238" s="166"/>
      <c r="R238" s="162"/>
      <c r="S238" s="162"/>
      <c r="T238" s="162"/>
      <c r="U238" s="162"/>
      <c r="V238" s="162"/>
      <c r="W238" s="162"/>
      <c r="X238" s="162"/>
      <c r="Y238" s="162"/>
      <c r="Z238" s="163"/>
      <c r="AA238" s="163"/>
      <c r="AB238" s="163"/>
      <c r="AC238" s="163"/>
      <c r="AD238" s="163"/>
      <c r="AE238" s="163"/>
      <c r="AF238" s="163"/>
      <c r="AG238" s="163" t="s">
        <v>222</v>
      </c>
      <c r="AH238" s="163">
        <v>0</v>
      </c>
      <c r="AI238" s="163"/>
      <c r="AJ238" s="163"/>
      <c r="AK238" s="163"/>
      <c r="AL238" s="163"/>
      <c r="AM238" s="163"/>
      <c r="AN238" s="163"/>
      <c r="AO238" s="163"/>
      <c r="AP238" s="163"/>
      <c r="AQ238" s="163"/>
      <c r="AR238" s="163"/>
      <c r="AS238" s="163"/>
      <c r="AT238" s="163"/>
      <c r="AU238" s="163"/>
      <c r="AV238" s="163"/>
      <c r="AW238" s="163"/>
      <c r="AX238" s="163"/>
      <c r="AY238" s="163"/>
      <c r="AZ238" s="163"/>
      <c r="BA238" s="163"/>
      <c r="BB238" s="163"/>
      <c r="BC238" s="163"/>
      <c r="BD238" s="163"/>
      <c r="BE238" s="163"/>
      <c r="BF238" s="163"/>
      <c r="BG238" s="163"/>
      <c r="BH238" s="163"/>
    </row>
    <row r="239" spans="1:60" outlineLevel="3" x14ac:dyDescent="0.2">
      <c r="A239" s="164"/>
      <c r="B239" s="165"/>
      <c r="C239" s="182" t="s">
        <v>741</v>
      </c>
      <c r="D239" s="183"/>
      <c r="E239" s="184">
        <v>1</v>
      </c>
      <c r="F239" s="162"/>
      <c r="G239" s="162"/>
      <c r="H239" s="162"/>
      <c r="I239" s="162"/>
      <c r="J239" s="162"/>
      <c r="K239" s="162"/>
      <c r="L239" s="162"/>
      <c r="M239" s="162"/>
      <c r="N239" s="166"/>
      <c r="O239" s="166"/>
      <c r="P239" s="166"/>
      <c r="Q239" s="166"/>
      <c r="R239" s="162"/>
      <c r="S239" s="162"/>
      <c r="T239" s="162"/>
      <c r="U239" s="162"/>
      <c r="V239" s="162"/>
      <c r="W239" s="162"/>
      <c r="X239" s="162"/>
      <c r="Y239" s="162"/>
      <c r="Z239" s="163"/>
      <c r="AA239" s="163"/>
      <c r="AB239" s="163"/>
      <c r="AC239" s="163"/>
      <c r="AD239" s="163"/>
      <c r="AE239" s="163"/>
      <c r="AF239" s="163"/>
      <c r="AG239" s="163" t="s">
        <v>222</v>
      </c>
      <c r="AH239" s="163">
        <v>0</v>
      </c>
      <c r="AI239" s="163"/>
      <c r="AJ239" s="163"/>
      <c r="AK239" s="163"/>
      <c r="AL239" s="163"/>
      <c r="AM239" s="163"/>
      <c r="AN239" s="163"/>
      <c r="AO239" s="163"/>
      <c r="AP239" s="163"/>
      <c r="AQ239" s="163"/>
      <c r="AR239" s="163"/>
      <c r="AS239" s="163"/>
      <c r="AT239" s="163"/>
      <c r="AU239" s="163"/>
      <c r="AV239" s="163"/>
      <c r="AW239" s="163"/>
      <c r="AX239" s="163"/>
      <c r="AY239" s="163"/>
      <c r="AZ239" s="163"/>
      <c r="BA239" s="163"/>
      <c r="BB239" s="163"/>
      <c r="BC239" s="163"/>
      <c r="BD239" s="163"/>
      <c r="BE239" s="163"/>
      <c r="BF239" s="163"/>
      <c r="BG239" s="163"/>
      <c r="BH239" s="163"/>
    </row>
    <row r="240" spans="1:60" outlineLevel="3" x14ac:dyDescent="0.2">
      <c r="A240" s="164"/>
      <c r="B240" s="165"/>
      <c r="C240" s="182" t="s">
        <v>353</v>
      </c>
      <c r="D240" s="183"/>
      <c r="E240" s="184"/>
      <c r="F240" s="162"/>
      <c r="G240" s="162"/>
      <c r="H240" s="162"/>
      <c r="I240" s="162"/>
      <c r="J240" s="162"/>
      <c r="K240" s="162"/>
      <c r="L240" s="162"/>
      <c r="M240" s="162"/>
      <c r="N240" s="166"/>
      <c r="O240" s="166"/>
      <c r="P240" s="166"/>
      <c r="Q240" s="166"/>
      <c r="R240" s="162"/>
      <c r="S240" s="162"/>
      <c r="T240" s="162"/>
      <c r="U240" s="162"/>
      <c r="V240" s="162"/>
      <c r="W240" s="162"/>
      <c r="X240" s="162"/>
      <c r="Y240" s="162"/>
      <c r="Z240" s="163"/>
      <c r="AA240" s="163"/>
      <c r="AB240" s="163"/>
      <c r="AC240" s="163"/>
      <c r="AD240" s="163"/>
      <c r="AE240" s="163"/>
      <c r="AF240" s="163"/>
      <c r="AG240" s="163" t="s">
        <v>222</v>
      </c>
      <c r="AH240" s="163">
        <v>0</v>
      </c>
      <c r="AI240" s="163"/>
      <c r="AJ240" s="163"/>
      <c r="AK240" s="163"/>
      <c r="AL240" s="163"/>
      <c r="AM240" s="163"/>
      <c r="AN240" s="163"/>
      <c r="AO240" s="163"/>
      <c r="AP240" s="163"/>
      <c r="AQ240" s="163"/>
      <c r="AR240" s="163"/>
      <c r="AS240" s="163"/>
      <c r="AT240" s="163"/>
      <c r="AU240" s="163"/>
      <c r="AV240" s="163"/>
      <c r="AW240" s="163"/>
      <c r="AX240" s="163"/>
      <c r="AY240" s="163"/>
      <c r="AZ240" s="163"/>
      <c r="BA240" s="163"/>
      <c r="BB240" s="163"/>
      <c r="BC240" s="163"/>
      <c r="BD240" s="163"/>
      <c r="BE240" s="163"/>
      <c r="BF240" s="163"/>
      <c r="BG240" s="163"/>
      <c r="BH240" s="163"/>
    </row>
    <row r="241" spans="1:60" outlineLevel="3" x14ac:dyDescent="0.2">
      <c r="A241" s="164"/>
      <c r="B241" s="165"/>
      <c r="C241" s="182" t="s">
        <v>742</v>
      </c>
      <c r="D241" s="183"/>
      <c r="E241" s="184">
        <v>1</v>
      </c>
      <c r="F241" s="162"/>
      <c r="G241" s="162"/>
      <c r="H241" s="162"/>
      <c r="I241" s="162"/>
      <c r="J241" s="162"/>
      <c r="K241" s="162"/>
      <c r="L241" s="162"/>
      <c r="M241" s="162"/>
      <c r="N241" s="166"/>
      <c r="O241" s="166"/>
      <c r="P241" s="166"/>
      <c r="Q241" s="166"/>
      <c r="R241" s="162"/>
      <c r="S241" s="162"/>
      <c r="T241" s="162"/>
      <c r="U241" s="162"/>
      <c r="V241" s="162"/>
      <c r="W241" s="162"/>
      <c r="X241" s="162"/>
      <c r="Y241" s="162"/>
      <c r="Z241" s="163"/>
      <c r="AA241" s="163"/>
      <c r="AB241" s="163"/>
      <c r="AC241" s="163"/>
      <c r="AD241" s="163"/>
      <c r="AE241" s="163"/>
      <c r="AF241" s="163"/>
      <c r="AG241" s="163" t="s">
        <v>222</v>
      </c>
      <c r="AH241" s="163">
        <v>0</v>
      </c>
      <c r="AI241" s="163"/>
      <c r="AJ241" s="163"/>
      <c r="AK241" s="163"/>
      <c r="AL241" s="163"/>
      <c r="AM241" s="163"/>
      <c r="AN241" s="163"/>
      <c r="AO241" s="163"/>
      <c r="AP241" s="163"/>
      <c r="AQ241" s="163"/>
      <c r="AR241" s="163"/>
      <c r="AS241" s="163"/>
      <c r="AT241" s="163"/>
      <c r="AU241" s="163"/>
      <c r="AV241" s="163"/>
      <c r="AW241" s="163"/>
      <c r="AX241" s="163"/>
      <c r="AY241" s="163"/>
      <c r="AZ241" s="163"/>
      <c r="BA241" s="163"/>
      <c r="BB241" s="163"/>
      <c r="BC241" s="163"/>
      <c r="BD241" s="163"/>
      <c r="BE241" s="163"/>
      <c r="BF241" s="163"/>
      <c r="BG241" s="163"/>
      <c r="BH241" s="163"/>
    </row>
    <row r="242" spans="1:60" outlineLevel="3" x14ac:dyDescent="0.2">
      <c r="A242" s="164"/>
      <c r="B242" s="165"/>
      <c r="C242" s="182" t="s">
        <v>743</v>
      </c>
      <c r="D242" s="183"/>
      <c r="E242" s="184">
        <v>1</v>
      </c>
      <c r="F242" s="162"/>
      <c r="G242" s="162"/>
      <c r="H242" s="162"/>
      <c r="I242" s="162"/>
      <c r="J242" s="162"/>
      <c r="K242" s="162"/>
      <c r="L242" s="162"/>
      <c r="M242" s="162"/>
      <c r="N242" s="166"/>
      <c r="O242" s="166"/>
      <c r="P242" s="166"/>
      <c r="Q242" s="166"/>
      <c r="R242" s="162"/>
      <c r="S242" s="162"/>
      <c r="T242" s="162"/>
      <c r="U242" s="162"/>
      <c r="V242" s="162"/>
      <c r="W242" s="162"/>
      <c r="X242" s="162"/>
      <c r="Y242" s="162"/>
      <c r="Z242" s="163"/>
      <c r="AA242" s="163"/>
      <c r="AB242" s="163"/>
      <c r="AC242" s="163"/>
      <c r="AD242" s="163"/>
      <c r="AE242" s="163"/>
      <c r="AF242" s="163"/>
      <c r="AG242" s="163" t="s">
        <v>222</v>
      </c>
      <c r="AH242" s="163">
        <v>0</v>
      </c>
      <c r="AI242" s="163"/>
      <c r="AJ242" s="163"/>
      <c r="AK242" s="163"/>
      <c r="AL242" s="163"/>
      <c r="AM242" s="163"/>
      <c r="AN242" s="163"/>
      <c r="AO242" s="163"/>
      <c r="AP242" s="163"/>
      <c r="AQ242" s="163"/>
      <c r="AR242" s="163"/>
      <c r="AS242" s="163"/>
      <c r="AT242" s="163"/>
      <c r="AU242" s="163"/>
      <c r="AV242" s="163"/>
      <c r="AW242" s="163"/>
      <c r="AX242" s="163"/>
      <c r="AY242" s="163"/>
      <c r="AZ242" s="163"/>
      <c r="BA242" s="163"/>
      <c r="BB242" s="163"/>
      <c r="BC242" s="163"/>
      <c r="BD242" s="163"/>
      <c r="BE242" s="163"/>
      <c r="BF242" s="163"/>
      <c r="BG242" s="163"/>
      <c r="BH242" s="163"/>
    </row>
    <row r="243" spans="1:60" outlineLevel="3" x14ac:dyDescent="0.2">
      <c r="A243" s="164"/>
      <c r="B243" s="165"/>
      <c r="C243" s="182" t="s">
        <v>744</v>
      </c>
      <c r="D243" s="183"/>
      <c r="E243" s="184"/>
      <c r="F243" s="162"/>
      <c r="G243" s="162"/>
      <c r="H243" s="162"/>
      <c r="I243" s="162"/>
      <c r="J243" s="162"/>
      <c r="K243" s="162"/>
      <c r="L243" s="162"/>
      <c r="M243" s="162"/>
      <c r="N243" s="166"/>
      <c r="O243" s="166"/>
      <c r="P243" s="166"/>
      <c r="Q243" s="166"/>
      <c r="R243" s="162"/>
      <c r="S243" s="162"/>
      <c r="T243" s="162"/>
      <c r="U243" s="162"/>
      <c r="V243" s="162"/>
      <c r="W243" s="162"/>
      <c r="X243" s="162"/>
      <c r="Y243" s="162"/>
      <c r="Z243" s="163"/>
      <c r="AA243" s="163"/>
      <c r="AB243" s="163"/>
      <c r="AC243" s="163"/>
      <c r="AD243" s="163"/>
      <c r="AE243" s="163"/>
      <c r="AF243" s="163"/>
      <c r="AG243" s="163" t="s">
        <v>222</v>
      </c>
      <c r="AH243" s="163">
        <v>0</v>
      </c>
      <c r="AI243" s="163"/>
      <c r="AJ243" s="163"/>
      <c r="AK243" s="163"/>
      <c r="AL243" s="163"/>
      <c r="AM243" s="163"/>
      <c r="AN243" s="163"/>
      <c r="AO243" s="163"/>
      <c r="AP243" s="163"/>
      <c r="AQ243" s="163"/>
      <c r="AR243" s="163"/>
      <c r="AS243" s="163"/>
      <c r="AT243" s="163"/>
      <c r="AU243" s="163"/>
      <c r="AV243" s="163"/>
      <c r="AW243" s="163"/>
      <c r="AX243" s="163"/>
      <c r="AY243" s="163"/>
      <c r="AZ243" s="163"/>
      <c r="BA243" s="163"/>
      <c r="BB243" s="163"/>
      <c r="BC243" s="163"/>
      <c r="BD243" s="163"/>
      <c r="BE243" s="163"/>
      <c r="BF243" s="163"/>
      <c r="BG243" s="163"/>
      <c r="BH243" s="163"/>
    </row>
    <row r="244" spans="1:60" outlineLevel="3" x14ac:dyDescent="0.2">
      <c r="A244" s="164"/>
      <c r="B244" s="165"/>
      <c r="C244" s="182" t="s">
        <v>743</v>
      </c>
      <c r="D244" s="183"/>
      <c r="E244" s="184">
        <v>1</v>
      </c>
      <c r="F244" s="162"/>
      <c r="G244" s="162"/>
      <c r="H244" s="162"/>
      <c r="I244" s="162"/>
      <c r="J244" s="162"/>
      <c r="K244" s="162"/>
      <c r="L244" s="162"/>
      <c r="M244" s="162"/>
      <c r="N244" s="166"/>
      <c r="O244" s="166"/>
      <c r="P244" s="166"/>
      <c r="Q244" s="166"/>
      <c r="R244" s="162"/>
      <c r="S244" s="162"/>
      <c r="T244" s="162"/>
      <c r="U244" s="162"/>
      <c r="V244" s="162"/>
      <c r="W244" s="162"/>
      <c r="X244" s="162"/>
      <c r="Y244" s="162"/>
      <c r="Z244" s="163"/>
      <c r="AA244" s="163"/>
      <c r="AB244" s="163"/>
      <c r="AC244" s="163"/>
      <c r="AD244" s="163"/>
      <c r="AE244" s="163"/>
      <c r="AF244" s="163"/>
      <c r="AG244" s="163" t="s">
        <v>222</v>
      </c>
      <c r="AH244" s="163">
        <v>0</v>
      </c>
      <c r="AI244" s="163"/>
      <c r="AJ244" s="163"/>
      <c r="AK244" s="163"/>
      <c r="AL244" s="163"/>
      <c r="AM244" s="163"/>
      <c r="AN244" s="163"/>
      <c r="AO244" s="163"/>
      <c r="AP244" s="163"/>
      <c r="AQ244" s="163"/>
      <c r="AR244" s="163"/>
      <c r="AS244" s="163"/>
      <c r="AT244" s="163"/>
      <c r="AU244" s="163"/>
      <c r="AV244" s="163"/>
      <c r="AW244" s="163"/>
      <c r="AX244" s="163"/>
      <c r="AY244" s="163"/>
      <c r="AZ244" s="163"/>
      <c r="BA244" s="163"/>
      <c r="BB244" s="163"/>
      <c r="BC244" s="163"/>
      <c r="BD244" s="163"/>
      <c r="BE244" s="163"/>
      <c r="BF244" s="163"/>
      <c r="BG244" s="163"/>
      <c r="BH244" s="163"/>
    </row>
    <row r="245" spans="1:60" outlineLevel="3" x14ac:dyDescent="0.2">
      <c r="A245" s="164"/>
      <c r="B245" s="165"/>
      <c r="C245" s="182" t="s">
        <v>745</v>
      </c>
      <c r="D245" s="183"/>
      <c r="E245" s="184"/>
      <c r="F245" s="162"/>
      <c r="G245" s="162"/>
      <c r="H245" s="162"/>
      <c r="I245" s="162"/>
      <c r="J245" s="162"/>
      <c r="K245" s="162"/>
      <c r="L245" s="162"/>
      <c r="M245" s="162"/>
      <c r="N245" s="166"/>
      <c r="O245" s="166"/>
      <c r="P245" s="166"/>
      <c r="Q245" s="166"/>
      <c r="R245" s="162"/>
      <c r="S245" s="162"/>
      <c r="T245" s="162"/>
      <c r="U245" s="162"/>
      <c r="V245" s="162"/>
      <c r="W245" s="162"/>
      <c r="X245" s="162"/>
      <c r="Y245" s="162"/>
      <c r="Z245" s="163"/>
      <c r="AA245" s="163"/>
      <c r="AB245" s="163"/>
      <c r="AC245" s="163"/>
      <c r="AD245" s="163"/>
      <c r="AE245" s="163"/>
      <c r="AF245" s="163"/>
      <c r="AG245" s="163" t="s">
        <v>222</v>
      </c>
      <c r="AH245" s="163">
        <v>0</v>
      </c>
      <c r="AI245" s="163"/>
      <c r="AJ245" s="163"/>
      <c r="AK245" s="163"/>
      <c r="AL245" s="163"/>
      <c r="AM245" s="163"/>
      <c r="AN245" s="163"/>
      <c r="AO245" s="163"/>
      <c r="AP245" s="163"/>
      <c r="AQ245" s="163"/>
      <c r="AR245" s="163"/>
      <c r="AS245" s="163"/>
      <c r="AT245" s="163"/>
      <c r="AU245" s="163"/>
      <c r="AV245" s="163"/>
      <c r="AW245" s="163"/>
      <c r="AX245" s="163"/>
      <c r="AY245" s="163"/>
      <c r="AZ245" s="163"/>
      <c r="BA245" s="163"/>
      <c r="BB245" s="163"/>
      <c r="BC245" s="163"/>
      <c r="BD245" s="163"/>
      <c r="BE245" s="163"/>
      <c r="BF245" s="163"/>
      <c r="BG245" s="163"/>
      <c r="BH245" s="163"/>
    </row>
    <row r="246" spans="1:60" outlineLevel="3" x14ac:dyDescent="0.2">
      <c r="A246" s="164"/>
      <c r="B246" s="165"/>
      <c r="C246" s="182" t="s">
        <v>746</v>
      </c>
      <c r="D246" s="183"/>
      <c r="E246" s="184">
        <v>1</v>
      </c>
      <c r="F246" s="162"/>
      <c r="G246" s="162"/>
      <c r="H246" s="162"/>
      <c r="I246" s="162"/>
      <c r="J246" s="162"/>
      <c r="K246" s="162"/>
      <c r="L246" s="162"/>
      <c r="M246" s="162"/>
      <c r="N246" s="166"/>
      <c r="O246" s="166"/>
      <c r="P246" s="166"/>
      <c r="Q246" s="166"/>
      <c r="R246" s="162"/>
      <c r="S246" s="162"/>
      <c r="T246" s="162"/>
      <c r="U246" s="162"/>
      <c r="V246" s="162"/>
      <c r="W246" s="162"/>
      <c r="X246" s="162"/>
      <c r="Y246" s="162"/>
      <c r="Z246" s="163"/>
      <c r="AA246" s="163"/>
      <c r="AB246" s="163"/>
      <c r="AC246" s="163"/>
      <c r="AD246" s="163"/>
      <c r="AE246" s="163"/>
      <c r="AF246" s="163"/>
      <c r="AG246" s="163" t="s">
        <v>222</v>
      </c>
      <c r="AH246" s="163">
        <v>0</v>
      </c>
      <c r="AI246" s="163"/>
      <c r="AJ246" s="163"/>
      <c r="AK246" s="163"/>
      <c r="AL246" s="163"/>
      <c r="AM246" s="163"/>
      <c r="AN246" s="163"/>
      <c r="AO246" s="163"/>
      <c r="AP246" s="163"/>
      <c r="AQ246" s="163"/>
      <c r="AR246" s="163"/>
      <c r="AS246" s="163"/>
      <c r="AT246" s="163"/>
      <c r="AU246" s="163"/>
      <c r="AV246" s="163"/>
      <c r="AW246" s="163"/>
      <c r="AX246" s="163"/>
      <c r="AY246" s="163"/>
      <c r="AZ246" s="163"/>
      <c r="BA246" s="163"/>
      <c r="BB246" s="163"/>
      <c r="BC246" s="163"/>
      <c r="BD246" s="163"/>
      <c r="BE246" s="163"/>
      <c r="BF246" s="163"/>
      <c r="BG246" s="163"/>
      <c r="BH246" s="163"/>
    </row>
    <row r="247" spans="1:60" x14ac:dyDescent="0.2">
      <c r="A247" s="147" t="s">
        <v>168</v>
      </c>
      <c r="B247" s="148" t="s">
        <v>104</v>
      </c>
      <c r="C247" s="149" t="s">
        <v>105</v>
      </c>
      <c r="D247" s="150"/>
      <c r="E247" s="151"/>
      <c r="F247" s="152"/>
      <c r="G247" s="152">
        <f>SUMIF(AG248:AG275,"&lt;&gt;NOR",G248:G275)</f>
        <v>0</v>
      </c>
      <c r="H247" s="152"/>
      <c r="I247" s="152">
        <f>SUM(I248:I275)</f>
        <v>757.83</v>
      </c>
      <c r="J247" s="152"/>
      <c r="K247" s="152">
        <f>SUM(K248:K275)</f>
        <v>3109.0199999999995</v>
      </c>
      <c r="L247" s="152"/>
      <c r="M247" s="152">
        <f>SUM(M248:M275)</f>
        <v>0</v>
      </c>
      <c r="N247" s="151"/>
      <c r="O247" s="151">
        <f>SUM(O248:O275)</f>
        <v>0</v>
      </c>
      <c r="P247" s="151"/>
      <c r="Q247" s="151">
        <f>SUM(Q248:Q275)</f>
        <v>0.01</v>
      </c>
      <c r="R247" s="152"/>
      <c r="S247" s="152"/>
      <c r="T247" s="153"/>
      <c r="U247" s="154"/>
      <c r="V247" s="154">
        <f>SUM(V248:V275)</f>
        <v>3.85</v>
      </c>
      <c r="W247" s="154"/>
      <c r="X247" s="154"/>
      <c r="Y247" s="154"/>
      <c r="AG247" s="14" t="s">
        <v>169</v>
      </c>
    </row>
    <row r="248" spans="1:60" outlineLevel="1" x14ac:dyDescent="0.2">
      <c r="A248" s="155">
        <v>56</v>
      </c>
      <c r="B248" s="156" t="s">
        <v>747</v>
      </c>
      <c r="C248" s="157" t="s">
        <v>748</v>
      </c>
      <c r="D248" s="158" t="s">
        <v>276</v>
      </c>
      <c r="E248" s="159">
        <v>0.14000000000000001</v>
      </c>
      <c r="F248" s="11"/>
      <c r="G248" s="160">
        <f>ROUND(E248*F248,2)</f>
        <v>0</v>
      </c>
      <c r="H248" s="11">
        <v>1190.5</v>
      </c>
      <c r="I248" s="160">
        <f>ROUND(E248*H248,2)</f>
        <v>166.67</v>
      </c>
      <c r="J248" s="11">
        <v>2399.5</v>
      </c>
      <c r="K248" s="160">
        <f>ROUND(E248*J248,2)</f>
        <v>335.93</v>
      </c>
      <c r="L248" s="160">
        <v>21</v>
      </c>
      <c r="M248" s="160">
        <f>G248*(1+L248/100)</f>
        <v>0</v>
      </c>
      <c r="N248" s="159">
        <v>1.92E-3</v>
      </c>
      <c r="O248" s="159">
        <f>ROUND(E248*N248,2)</f>
        <v>0</v>
      </c>
      <c r="P248" s="159">
        <v>3.3169999999999998E-2</v>
      </c>
      <c r="Q248" s="159">
        <f>ROUND(E248*P248,2)</f>
        <v>0</v>
      </c>
      <c r="R248" s="160" t="s">
        <v>357</v>
      </c>
      <c r="S248" s="160" t="s">
        <v>217</v>
      </c>
      <c r="T248" s="161" t="s">
        <v>217</v>
      </c>
      <c r="U248" s="162">
        <v>3.9</v>
      </c>
      <c r="V248" s="162">
        <f>ROUND(E248*U248,2)</f>
        <v>0.55000000000000004</v>
      </c>
      <c r="W248" s="162"/>
      <c r="X248" s="162" t="s">
        <v>218</v>
      </c>
      <c r="Y248" s="162" t="s">
        <v>175</v>
      </c>
      <c r="Z248" s="163"/>
      <c r="AA248" s="163"/>
      <c r="AB248" s="163"/>
      <c r="AC248" s="163"/>
      <c r="AD248" s="163"/>
      <c r="AE248" s="163"/>
      <c r="AF248" s="163"/>
      <c r="AG248" s="163" t="s">
        <v>219</v>
      </c>
      <c r="AH248" s="163"/>
      <c r="AI248" s="163"/>
      <c r="AJ248" s="163"/>
      <c r="AK248" s="163"/>
      <c r="AL248" s="163"/>
      <c r="AM248" s="163"/>
      <c r="AN248" s="163"/>
      <c r="AO248" s="163"/>
      <c r="AP248" s="163"/>
      <c r="AQ248" s="163"/>
      <c r="AR248" s="163"/>
      <c r="AS248" s="163"/>
      <c r="AT248" s="163"/>
      <c r="AU248" s="163"/>
      <c r="AV248" s="163"/>
      <c r="AW248" s="163"/>
      <c r="AX248" s="163"/>
      <c r="AY248" s="163"/>
      <c r="AZ248" s="163"/>
      <c r="BA248" s="163"/>
      <c r="BB248" s="163"/>
      <c r="BC248" s="163"/>
      <c r="BD248" s="163"/>
      <c r="BE248" s="163"/>
      <c r="BF248" s="163"/>
      <c r="BG248" s="163"/>
      <c r="BH248" s="163"/>
    </row>
    <row r="249" spans="1:60" outlineLevel="2" x14ac:dyDescent="0.2">
      <c r="A249" s="164"/>
      <c r="B249" s="165"/>
      <c r="C249" s="182" t="s">
        <v>740</v>
      </c>
      <c r="D249" s="183"/>
      <c r="E249" s="184"/>
      <c r="F249" s="162"/>
      <c r="G249" s="162"/>
      <c r="H249" s="162"/>
      <c r="I249" s="162"/>
      <c r="J249" s="162"/>
      <c r="K249" s="162"/>
      <c r="L249" s="162"/>
      <c r="M249" s="162"/>
      <c r="N249" s="166"/>
      <c r="O249" s="166"/>
      <c r="P249" s="166"/>
      <c r="Q249" s="166"/>
      <c r="R249" s="162"/>
      <c r="S249" s="162"/>
      <c r="T249" s="162"/>
      <c r="U249" s="162"/>
      <c r="V249" s="162"/>
      <c r="W249" s="162"/>
      <c r="X249" s="162"/>
      <c r="Y249" s="162"/>
      <c r="Z249" s="163"/>
      <c r="AA249" s="163"/>
      <c r="AB249" s="163"/>
      <c r="AC249" s="163"/>
      <c r="AD249" s="163"/>
      <c r="AE249" s="163"/>
      <c r="AF249" s="163"/>
      <c r="AG249" s="163" t="s">
        <v>222</v>
      </c>
      <c r="AH249" s="163">
        <v>0</v>
      </c>
      <c r="AI249" s="163"/>
      <c r="AJ249" s="163"/>
      <c r="AK249" s="163"/>
      <c r="AL249" s="163"/>
      <c r="AM249" s="163"/>
      <c r="AN249" s="163"/>
      <c r="AO249" s="163"/>
      <c r="AP249" s="163"/>
      <c r="AQ249" s="163"/>
      <c r="AR249" s="163"/>
      <c r="AS249" s="163"/>
      <c r="AT249" s="163"/>
      <c r="AU249" s="163"/>
      <c r="AV249" s="163"/>
      <c r="AW249" s="163"/>
      <c r="AX249" s="163"/>
      <c r="AY249" s="163"/>
      <c r="AZ249" s="163"/>
      <c r="BA249" s="163"/>
      <c r="BB249" s="163"/>
      <c r="BC249" s="163"/>
      <c r="BD249" s="163"/>
      <c r="BE249" s="163"/>
      <c r="BF249" s="163"/>
      <c r="BG249" s="163"/>
      <c r="BH249" s="163"/>
    </row>
    <row r="250" spans="1:60" outlineLevel="3" x14ac:dyDescent="0.2">
      <c r="A250" s="164"/>
      <c r="B250" s="165"/>
      <c r="C250" s="182" t="s">
        <v>749</v>
      </c>
      <c r="D250" s="183"/>
      <c r="E250" s="184">
        <v>0.14000000000000001</v>
      </c>
      <c r="F250" s="162"/>
      <c r="G250" s="162"/>
      <c r="H250" s="162"/>
      <c r="I250" s="162"/>
      <c r="J250" s="162"/>
      <c r="K250" s="162"/>
      <c r="L250" s="162"/>
      <c r="M250" s="162"/>
      <c r="N250" s="166"/>
      <c r="O250" s="166"/>
      <c r="P250" s="166"/>
      <c r="Q250" s="166"/>
      <c r="R250" s="162"/>
      <c r="S250" s="162"/>
      <c r="T250" s="162"/>
      <c r="U250" s="162"/>
      <c r="V250" s="162"/>
      <c r="W250" s="162"/>
      <c r="X250" s="162"/>
      <c r="Y250" s="162"/>
      <c r="Z250" s="163"/>
      <c r="AA250" s="163"/>
      <c r="AB250" s="163"/>
      <c r="AC250" s="163"/>
      <c r="AD250" s="163"/>
      <c r="AE250" s="163"/>
      <c r="AF250" s="163"/>
      <c r="AG250" s="163" t="s">
        <v>222</v>
      </c>
      <c r="AH250" s="163">
        <v>0</v>
      </c>
      <c r="AI250" s="163"/>
      <c r="AJ250" s="163"/>
      <c r="AK250" s="163"/>
      <c r="AL250" s="163"/>
      <c r="AM250" s="163"/>
      <c r="AN250" s="163"/>
      <c r="AO250" s="163"/>
      <c r="AP250" s="163"/>
      <c r="AQ250" s="163"/>
      <c r="AR250" s="163"/>
      <c r="AS250" s="163"/>
      <c r="AT250" s="163"/>
      <c r="AU250" s="163"/>
      <c r="AV250" s="163"/>
      <c r="AW250" s="163"/>
      <c r="AX250" s="163"/>
      <c r="AY250" s="163"/>
      <c r="AZ250" s="163"/>
      <c r="BA250" s="163"/>
      <c r="BB250" s="163"/>
      <c r="BC250" s="163"/>
      <c r="BD250" s="163"/>
      <c r="BE250" s="163"/>
      <c r="BF250" s="163"/>
      <c r="BG250" s="163"/>
      <c r="BH250" s="163"/>
    </row>
    <row r="251" spans="1:60" outlineLevel="1" x14ac:dyDescent="0.2">
      <c r="A251" s="155">
        <v>57</v>
      </c>
      <c r="B251" s="156" t="s">
        <v>410</v>
      </c>
      <c r="C251" s="157" t="s">
        <v>411</v>
      </c>
      <c r="D251" s="158" t="s">
        <v>276</v>
      </c>
      <c r="E251" s="159">
        <v>0.28000000000000003</v>
      </c>
      <c r="F251" s="11"/>
      <c r="G251" s="160">
        <f>ROUND(E251*F251,2)</f>
        <v>0</v>
      </c>
      <c r="H251" s="11">
        <v>1360.47</v>
      </c>
      <c r="I251" s="160">
        <f>ROUND(E251*H251,2)</f>
        <v>380.93</v>
      </c>
      <c r="J251" s="11">
        <v>2839.53</v>
      </c>
      <c r="K251" s="160">
        <f>ROUND(E251*J251,2)</f>
        <v>795.07</v>
      </c>
      <c r="L251" s="160">
        <v>21</v>
      </c>
      <c r="M251" s="160">
        <f>G251*(1+L251/100)</f>
        <v>0</v>
      </c>
      <c r="N251" s="159">
        <v>2.2799999999999999E-3</v>
      </c>
      <c r="O251" s="159">
        <f>ROUND(E251*N251,2)</f>
        <v>0</v>
      </c>
      <c r="P251" s="159">
        <v>5.024E-2</v>
      </c>
      <c r="Q251" s="159">
        <f>ROUND(E251*P251,2)</f>
        <v>0.01</v>
      </c>
      <c r="R251" s="160" t="s">
        <v>357</v>
      </c>
      <c r="S251" s="160" t="s">
        <v>217</v>
      </c>
      <c r="T251" s="161" t="s">
        <v>217</v>
      </c>
      <c r="U251" s="162">
        <v>4.5999999999999996</v>
      </c>
      <c r="V251" s="162">
        <f>ROUND(E251*U251,2)</f>
        <v>1.29</v>
      </c>
      <c r="W251" s="162"/>
      <c r="X251" s="162" t="s">
        <v>218</v>
      </c>
      <c r="Y251" s="162" t="s">
        <v>175</v>
      </c>
      <c r="Z251" s="163"/>
      <c r="AA251" s="163"/>
      <c r="AB251" s="163"/>
      <c r="AC251" s="163"/>
      <c r="AD251" s="163"/>
      <c r="AE251" s="163"/>
      <c r="AF251" s="163"/>
      <c r="AG251" s="163" t="s">
        <v>219</v>
      </c>
      <c r="AH251" s="163"/>
      <c r="AI251" s="163"/>
      <c r="AJ251" s="163"/>
      <c r="AK251" s="163"/>
      <c r="AL251" s="163"/>
      <c r="AM251" s="163"/>
      <c r="AN251" s="163"/>
      <c r="AO251" s="163"/>
      <c r="AP251" s="163"/>
      <c r="AQ251" s="163"/>
      <c r="AR251" s="163"/>
      <c r="AS251" s="163"/>
      <c r="AT251" s="163"/>
      <c r="AU251" s="163"/>
      <c r="AV251" s="163"/>
      <c r="AW251" s="163"/>
      <c r="AX251" s="163"/>
      <c r="AY251" s="163"/>
      <c r="AZ251" s="163"/>
      <c r="BA251" s="163"/>
      <c r="BB251" s="163"/>
      <c r="BC251" s="163"/>
      <c r="BD251" s="163"/>
      <c r="BE251" s="163"/>
      <c r="BF251" s="163"/>
      <c r="BG251" s="163"/>
      <c r="BH251" s="163"/>
    </row>
    <row r="252" spans="1:60" outlineLevel="2" x14ac:dyDescent="0.2">
      <c r="A252" s="164"/>
      <c r="B252" s="165"/>
      <c r="C252" s="182" t="s">
        <v>353</v>
      </c>
      <c r="D252" s="183"/>
      <c r="E252" s="184"/>
      <c r="F252" s="162"/>
      <c r="G252" s="162"/>
      <c r="H252" s="162"/>
      <c r="I252" s="162"/>
      <c r="J252" s="162"/>
      <c r="K252" s="162"/>
      <c r="L252" s="162"/>
      <c r="M252" s="162"/>
      <c r="N252" s="166"/>
      <c r="O252" s="166"/>
      <c r="P252" s="166"/>
      <c r="Q252" s="166"/>
      <c r="R252" s="162"/>
      <c r="S252" s="162"/>
      <c r="T252" s="162"/>
      <c r="U252" s="162"/>
      <c r="V252" s="162"/>
      <c r="W252" s="162"/>
      <c r="X252" s="162"/>
      <c r="Y252" s="162"/>
      <c r="Z252" s="163"/>
      <c r="AA252" s="163"/>
      <c r="AB252" s="163"/>
      <c r="AC252" s="163"/>
      <c r="AD252" s="163"/>
      <c r="AE252" s="163"/>
      <c r="AF252" s="163"/>
      <c r="AG252" s="163" t="s">
        <v>222</v>
      </c>
      <c r="AH252" s="163">
        <v>0</v>
      </c>
      <c r="AI252" s="163"/>
      <c r="AJ252" s="163"/>
      <c r="AK252" s="163"/>
      <c r="AL252" s="163"/>
      <c r="AM252" s="163"/>
      <c r="AN252" s="163"/>
      <c r="AO252" s="163"/>
      <c r="AP252" s="163"/>
      <c r="AQ252" s="163"/>
      <c r="AR252" s="163"/>
      <c r="AS252" s="163"/>
      <c r="AT252" s="163"/>
      <c r="AU252" s="163"/>
      <c r="AV252" s="163"/>
      <c r="AW252" s="163"/>
      <c r="AX252" s="163"/>
      <c r="AY252" s="163"/>
      <c r="AZ252" s="163"/>
      <c r="BA252" s="163"/>
      <c r="BB252" s="163"/>
      <c r="BC252" s="163"/>
      <c r="BD252" s="163"/>
      <c r="BE252" s="163"/>
      <c r="BF252" s="163"/>
      <c r="BG252" s="163"/>
      <c r="BH252" s="163"/>
    </row>
    <row r="253" spans="1:60" outlineLevel="3" x14ac:dyDescent="0.2">
      <c r="A253" s="164"/>
      <c r="B253" s="165"/>
      <c r="C253" s="182" t="s">
        <v>750</v>
      </c>
      <c r="D253" s="183"/>
      <c r="E253" s="184">
        <v>0.14000000000000001</v>
      </c>
      <c r="F253" s="162"/>
      <c r="G253" s="162"/>
      <c r="H253" s="162"/>
      <c r="I253" s="162"/>
      <c r="J253" s="162"/>
      <c r="K253" s="162"/>
      <c r="L253" s="162"/>
      <c r="M253" s="162"/>
      <c r="N253" s="166"/>
      <c r="O253" s="166"/>
      <c r="P253" s="166"/>
      <c r="Q253" s="166"/>
      <c r="R253" s="162"/>
      <c r="S253" s="162"/>
      <c r="T253" s="162"/>
      <c r="U253" s="162"/>
      <c r="V253" s="162"/>
      <c r="W253" s="162"/>
      <c r="X253" s="162"/>
      <c r="Y253" s="162"/>
      <c r="Z253" s="163"/>
      <c r="AA253" s="163"/>
      <c r="AB253" s="163"/>
      <c r="AC253" s="163"/>
      <c r="AD253" s="163"/>
      <c r="AE253" s="163"/>
      <c r="AF253" s="163"/>
      <c r="AG253" s="163" t="s">
        <v>222</v>
      </c>
      <c r="AH253" s="163">
        <v>0</v>
      </c>
      <c r="AI253" s="163"/>
      <c r="AJ253" s="163"/>
      <c r="AK253" s="163"/>
      <c r="AL253" s="163"/>
      <c r="AM253" s="163"/>
      <c r="AN253" s="163"/>
      <c r="AO253" s="163"/>
      <c r="AP253" s="163"/>
      <c r="AQ253" s="163"/>
      <c r="AR253" s="163"/>
      <c r="AS253" s="163"/>
      <c r="AT253" s="163"/>
      <c r="AU253" s="163"/>
      <c r="AV253" s="163"/>
      <c r="AW253" s="163"/>
      <c r="AX253" s="163"/>
      <c r="AY253" s="163"/>
      <c r="AZ253" s="163"/>
      <c r="BA253" s="163"/>
      <c r="BB253" s="163"/>
      <c r="BC253" s="163"/>
      <c r="BD253" s="163"/>
      <c r="BE253" s="163"/>
      <c r="BF253" s="163"/>
      <c r="BG253" s="163"/>
      <c r="BH253" s="163"/>
    </row>
    <row r="254" spans="1:60" outlineLevel="3" x14ac:dyDescent="0.2">
      <c r="A254" s="164"/>
      <c r="B254" s="165"/>
      <c r="C254" s="182" t="s">
        <v>751</v>
      </c>
      <c r="D254" s="183"/>
      <c r="E254" s="184">
        <v>0.14000000000000001</v>
      </c>
      <c r="F254" s="162"/>
      <c r="G254" s="162"/>
      <c r="H254" s="162"/>
      <c r="I254" s="162"/>
      <c r="J254" s="162"/>
      <c r="K254" s="162"/>
      <c r="L254" s="162"/>
      <c r="M254" s="162"/>
      <c r="N254" s="166"/>
      <c r="O254" s="166"/>
      <c r="P254" s="166"/>
      <c r="Q254" s="166"/>
      <c r="R254" s="162"/>
      <c r="S254" s="162"/>
      <c r="T254" s="162"/>
      <c r="U254" s="162"/>
      <c r="V254" s="162"/>
      <c r="W254" s="162"/>
      <c r="X254" s="162"/>
      <c r="Y254" s="162"/>
      <c r="Z254" s="163"/>
      <c r="AA254" s="163"/>
      <c r="AB254" s="163"/>
      <c r="AC254" s="163"/>
      <c r="AD254" s="163"/>
      <c r="AE254" s="163"/>
      <c r="AF254" s="163"/>
      <c r="AG254" s="163" t="s">
        <v>222</v>
      </c>
      <c r="AH254" s="163">
        <v>0</v>
      </c>
      <c r="AI254" s="163"/>
      <c r="AJ254" s="163"/>
      <c r="AK254" s="163"/>
      <c r="AL254" s="163"/>
      <c r="AM254" s="163"/>
      <c r="AN254" s="163"/>
      <c r="AO254" s="163"/>
      <c r="AP254" s="163"/>
      <c r="AQ254" s="163"/>
      <c r="AR254" s="163"/>
      <c r="AS254" s="163"/>
      <c r="AT254" s="163"/>
      <c r="AU254" s="163"/>
      <c r="AV254" s="163"/>
      <c r="AW254" s="163"/>
      <c r="AX254" s="163"/>
      <c r="AY254" s="163"/>
      <c r="AZ254" s="163"/>
      <c r="BA254" s="163"/>
      <c r="BB254" s="163"/>
      <c r="BC254" s="163"/>
      <c r="BD254" s="163"/>
      <c r="BE254" s="163"/>
      <c r="BF254" s="163"/>
      <c r="BG254" s="163"/>
      <c r="BH254" s="163"/>
    </row>
    <row r="255" spans="1:60" outlineLevel="1" x14ac:dyDescent="0.2">
      <c r="A255" s="155">
        <v>58</v>
      </c>
      <c r="B255" s="156" t="s">
        <v>415</v>
      </c>
      <c r="C255" s="157" t="s">
        <v>416</v>
      </c>
      <c r="D255" s="158" t="s">
        <v>276</v>
      </c>
      <c r="E255" s="159">
        <v>0.14000000000000001</v>
      </c>
      <c r="F255" s="11"/>
      <c r="G255" s="160">
        <f>ROUND(E255*F255,2)</f>
        <v>0</v>
      </c>
      <c r="H255" s="11">
        <v>1501.63</v>
      </c>
      <c r="I255" s="160">
        <f>ROUND(E255*H255,2)</f>
        <v>210.23</v>
      </c>
      <c r="J255" s="11">
        <v>3813.37</v>
      </c>
      <c r="K255" s="160">
        <f>ROUND(E255*J255,2)</f>
        <v>533.87</v>
      </c>
      <c r="L255" s="160">
        <v>21</v>
      </c>
      <c r="M255" s="160">
        <f>G255*(1+L255/100)</f>
        <v>0</v>
      </c>
      <c r="N255" s="159">
        <v>0</v>
      </c>
      <c r="O255" s="159">
        <f>ROUND(E255*N255,2)</f>
        <v>0</v>
      </c>
      <c r="P255" s="159">
        <v>2.8700000000000002E-3</v>
      </c>
      <c r="Q255" s="159">
        <f>ROUND(E255*P255,2)</f>
        <v>0</v>
      </c>
      <c r="R255" s="160" t="s">
        <v>357</v>
      </c>
      <c r="S255" s="160" t="s">
        <v>217</v>
      </c>
      <c r="T255" s="161" t="s">
        <v>217</v>
      </c>
      <c r="U255" s="162">
        <v>6.2</v>
      </c>
      <c r="V255" s="162">
        <f>ROUND(E255*U255,2)</f>
        <v>0.87</v>
      </c>
      <c r="W255" s="162"/>
      <c r="X255" s="162" t="s">
        <v>218</v>
      </c>
      <c r="Y255" s="162" t="s">
        <v>175</v>
      </c>
      <c r="Z255" s="163"/>
      <c r="AA255" s="163"/>
      <c r="AB255" s="163"/>
      <c r="AC255" s="163"/>
      <c r="AD255" s="163"/>
      <c r="AE255" s="163"/>
      <c r="AF255" s="163"/>
      <c r="AG255" s="163" t="s">
        <v>219</v>
      </c>
      <c r="AH255" s="163"/>
      <c r="AI255" s="163"/>
      <c r="AJ255" s="163"/>
      <c r="AK255" s="163"/>
      <c r="AL255" s="163"/>
      <c r="AM255" s="163"/>
      <c r="AN255" s="163"/>
      <c r="AO255" s="163"/>
      <c r="AP255" s="163"/>
      <c r="AQ255" s="163"/>
      <c r="AR255" s="163"/>
      <c r="AS255" s="163"/>
      <c r="AT255" s="163"/>
      <c r="AU255" s="163"/>
      <c r="AV255" s="163"/>
      <c r="AW255" s="163"/>
      <c r="AX255" s="163"/>
      <c r="AY255" s="163"/>
      <c r="AZ255" s="163"/>
      <c r="BA255" s="163"/>
      <c r="BB255" s="163"/>
      <c r="BC255" s="163"/>
      <c r="BD255" s="163"/>
      <c r="BE255" s="163"/>
      <c r="BF255" s="163"/>
      <c r="BG255" s="163"/>
      <c r="BH255" s="163"/>
    </row>
    <row r="256" spans="1:60" outlineLevel="2" x14ac:dyDescent="0.2">
      <c r="A256" s="164"/>
      <c r="B256" s="165"/>
      <c r="C256" s="182" t="s">
        <v>744</v>
      </c>
      <c r="D256" s="183"/>
      <c r="E256" s="184"/>
      <c r="F256" s="162"/>
      <c r="G256" s="162"/>
      <c r="H256" s="162"/>
      <c r="I256" s="162"/>
      <c r="J256" s="162"/>
      <c r="K256" s="162"/>
      <c r="L256" s="162"/>
      <c r="M256" s="162"/>
      <c r="N256" s="166"/>
      <c r="O256" s="166"/>
      <c r="P256" s="166"/>
      <c r="Q256" s="166"/>
      <c r="R256" s="162"/>
      <c r="S256" s="162"/>
      <c r="T256" s="162"/>
      <c r="U256" s="162"/>
      <c r="V256" s="162"/>
      <c r="W256" s="162"/>
      <c r="X256" s="162"/>
      <c r="Y256" s="162"/>
      <c r="Z256" s="163"/>
      <c r="AA256" s="163"/>
      <c r="AB256" s="163"/>
      <c r="AC256" s="163"/>
      <c r="AD256" s="163"/>
      <c r="AE256" s="163"/>
      <c r="AF256" s="163"/>
      <c r="AG256" s="163" t="s">
        <v>222</v>
      </c>
      <c r="AH256" s="163">
        <v>0</v>
      </c>
      <c r="AI256" s="163"/>
      <c r="AJ256" s="163"/>
      <c r="AK256" s="163"/>
      <c r="AL256" s="163"/>
      <c r="AM256" s="163"/>
      <c r="AN256" s="163"/>
      <c r="AO256" s="163"/>
      <c r="AP256" s="163"/>
      <c r="AQ256" s="163"/>
      <c r="AR256" s="163"/>
      <c r="AS256" s="163"/>
      <c r="AT256" s="163"/>
      <c r="AU256" s="163"/>
      <c r="AV256" s="163"/>
      <c r="AW256" s="163"/>
      <c r="AX256" s="163"/>
      <c r="AY256" s="163"/>
      <c r="AZ256" s="163"/>
      <c r="BA256" s="163"/>
      <c r="BB256" s="163"/>
      <c r="BC256" s="163"/>
      <c r="BD256" s="163"/>
      <c r="BE256" s="163"/>
      <c r="BF256" s="163"/>
      <c r="BG256" s="163"/>
      <c r="BH256" s="163"/>
    </row>
    <row r="257" spans="1:60" outlineLevel="3" x14ac:dyDescent="0.2">
      <c r="A257" s="164"/>
      <c r="B257" s="165"/>
      <c r="C257" s="182" t="s">
        <v>751</v>
      </c>
      <c r="D257" s="183"/>
      <c r="E257" s="184">
        <v>0.14000000000000001</v>
      </c>
      <c r="F257" s="162"/>
      <c r="G257" s="162"/>
      <c r="H257" s="162"/>
      <c r="I257" s="162"/>
      <c r="J257" s="162"/>
      <c r="K257" s="162"/>
      <c r="L257" s="162"/>
      <c r="M257" s="162"/>
      <c r="N257" s="166"/>
      <c r="O257" s="166"/>
      <c r="P257" s="166"/>
      <c r="Q257" s="166"/>
      <c r="R257" s="162"/>
      <c r="S257" s="162"/>
      <c r="T257" s="162"/>
      <c r="U257" s="162"/>
      <c r="V257" s="162"/>
      <c r="W257" s="162"/>
      <c r="X257" s="162"/>
      <c r="Y257" s="162"/>
      <c r="Z257" s="163"/>
      <c r="AA257" s="163"/>
      <c r="AB257" s="163"/>
      <c r="AC257" s="163"/>
      <c r="AD257" s="163"/>
      <c r="AE257" s="163"/>
      <c r="AF257" s="163"/>
      <c r="AG257" s="163" t="s">
        <v>222</v>
      </c>
      <c r="AH257" s="163">
        <v>0</v>
      </c>
      <c r="AI257" s="163"/>
      <c r="AJ257" s="163"/>
      <c r="AK257" s="163"/>
      <c r="AL257" s="163"/>
      <c r="AM257" s="163"/>
      <c r="AN257" s="163"/>
      <c r="AO257" s="163"/>
      <c r="AP257" s="163"/>
      <c r="AQ257" s="163"/>
      <c r="AR257" s="163"/>
      <c r="AS257" s="163"/>
      <c r="AT257" s="163"/>
      <c r="AU257" s="163"/>
      <c r="AV257" s="163"/>
      <c r="AW257" s="163"/>
      <c r="AX257" s="163"/>
      <c r="AY257" s="163"/>
      <c r="AZ257" s="163"/>
      <c r="BA257" s="163"/>
      <c r="BB257" s="163"/>
      <c r="BC257" s="163"/>
      <c r="BD257" s="163"/>
      <c r="BE257" s="163"/>
      <c r="BF257" s="163"/>
      <c r="BG257" s="163"/>
      <c r="BH257" s="163"/>
    </row>
    <row r="258" spans="1:60" outlineLevel="1" x14ac:dyDescent="0.2">
      <c r="A258" s="155">
        <v>59</v>
      </c>
      <c r="B258" s="156" t="s">
        <v>752</v>
      </c>
      <c r="C258" s="157" t="s">
        <v>753</v>
      </c>
      <c r="D258" s="158" t="s">
        <v>276</v>
      </c>
      <c r="E258" s="159">
        <v>0.14000000000000001</v>
      </c>
      <c r="F258" s="11"/>
      <c r="G258" s="160">
        <f>ROUND(E258*F258,2)</f>
        <v>0</v>
      </c>
      <c r="H258" s="11">
        <v>0</v>
      </c>
      <c r="I258" s="160">
        <f>ROUND(E258*H258,2)</f>
        <v>0</v>
      </c>
      <c r="J258" s="11">
        <v>10115</v>
      </c>
      <c r="K258" s="160">
        <f>ROUND(E258*J258,2)</f>
        <v>1416.1</v>
      </c>
      <c r="L258" s="160">
        <v>21</v>
      </c>
      <c r="M258" s="160">
        <f>G258*(1+L258/100)</f>
        <v>0</v>
      </c>
      <c r="N258" s="159">
        <v>0</v>
      </c>
      <c r="O258" s="159">
        <f>ROUND(E258*N258,2)</f>
        <v>0</v>
      </c>
      <c r="P258" s="159">
        <v>3.82E-3</v>
      </c>
      <c r="Q258" s="159">
        <f>ROUND(E258*P258,2)</f>
        <v>0</v>
      </c>
      <c r="R258" s="160"/>
      <c r="S258" s="160" t="s">
        <v>173</v>
      </c>
      <c r="T258" s="161" t="s">
        <v>174</v>
      </c>
      <c r="U258" s="162">
        <v>7.9</v>
      </c>
      <c r="V258" s="162">
        <f>ROUND(E258*U258,2)</f>
        <v>1.1100000000000001</v>
      </c>
      <c r="W258" s="162"/>
      <c r="X258" s="162" t="s">
        <v>218</v>
      </c>
      <c r="Y258" s="162" t="s">
        <v>175</v>
      </c>
      <c r="Z258" s="163"/>
      <c r="AA258" s="163"/>
      <c r="AB258" s="163"/>
      <c r="AC258" s="163"/>
      <c r="AD258" s="163"/>
      <c r="AE258" s="163"/>
      <c r="AF258" s="163"/>
      <c r="AG258" s="163" t="s">
        <v>219</v>
      </c>
      <c r="AH258" s="163"/>
      <c r="AI258" s="163"/>
      <c r="AJ258" s="163"/>
      <c r="AK258" s="163"/>
      <c r="AL258" s="163"/>
      <c r="AM258" s="163"/>
      <c r="AN258" s="163"/>
      <c r="AO258" s="163"/>
      <c r="AP258" s="163"/>
      <c r="AQ258" s="163"/>
      <c r="AR258" s="163"/>
      <c r="AS258" s="163"/>
      <c r="AT258" s="163"/>
      <c r="AU258" s="163"/>
      <c r="AV258" s="163"/>
      <c r="AW258" s="163"/>
      <c r="AX258" s="163"/>
      <c r="AY258" s="163"/>
      <c r="AZ258" s="163"/>
      <c r="BA258" s="163"/>
      <c r="BB258" s="163"/>
      <c r="BC258" s="163"/>
      <c r="BD258" s="163"/>
      <c r="BE258" s="163"/>
      <c r="BF258" s="163"/>
      <c r="BG258" s="163"/>
      <c r="BH258" s="163"/>
    </row>
    <row r="259" spans="1:60" outlineLevel="2" x14ac:dyDescent="0.2">
      <c r="A259" s="164"/>
      <c r="B259" s="165"/>
      <c r="C259" s="182" t="s">
        <v>745</v>
      </c>
      <c r="D259" s="183"/>
      <c r="E259" s="184"/>
      <c r="F259" s="162"/>
      <c r="G259" s="162"/>
      <c r="H259" s="162"/>
      <c r="I259" s="162"/>
      <c r="J259" s="162"/>
      <c r="K259" s="162"/>
      <c r="L259" s="162"/>
      <c r="M259" s="162"/>
      <c r="N259" s="166"/>
      <c r="O259" s="166"/>
      <c r="P259" s="166"/>
      <c r="Q259" s="166"/>
      <c r="R259" s="162"/>
      <c r="S259" s="162"/>
      <c r="T259" s="162"/>
      <c r="U259" s="162"/>
      <c r="V259" s="162"/>
      <c r="W259" s="162"/>
      <c r="X259" s="162"/>
      <c r="Y259" s="162"/>
      <c r="Z259" s="163"/>
      <c r="AA259" s="163"/>
      <c r="AB259" s="163"/>
      <c r="AC259" s="163"/>
      <c r="AD259" s="163"/>
      <c r="AE259" s="163"/>
      <c r="AF259" s="163"/>
      <c r="AG259" s="163" t="s">
        <v>222</v>
      </c>
      <c r="AH259" s="163">
        <v>0</v>
      </c>
      <c r="AI259" s="163"/>
      <c r="AJ259" s="163"/>
      <c r="AK259" s="163"/>
      <c r="AL259" s="163"/>
      <c r="AM259" s="163"/>
      <c r="AN259" s="163"/>
      <c r="AO259" s="163"/>
      <c r="AP259" s="163"/>
      <c r="AQ259" s="163"/>
      <c r="AR259" s="163"/>
      <c r="AS259" s="163"/>
      <c r="AT259" s="163"/>
      <c r="AU259" s="163"/>
      <c r="AV259" s="163"/>
      <c r="AW259" s="163"/>
      <c r="AX259" s="163"/>
      <c r="AY259" s="163"/>
      <c r="AZ259" s="163"/>
      <c r="BA259" s="163"/>
      <c r="BB259" s="163"/>
      <c r="BC259" s="163"/>
      <c r="BD259" s="163"/>
      <c r="BE259" s="163"/>
      <c r="BF259" s="163"/>
      <c r="BG259" s="163"/>
      <c r="BH259" s="163"/>
    </row>
    <row r="260" spans="1:60" outlineLevel="3" x14ac:dyDescent="0.2">
      <c r="A260" s="164"/>
      <c r="B260" s="165"/>
      <c r="C260" s="182" t="s">
        <v>754</v>
      </c>
      <c r="D260" s="183"/>
      <c r="E260" s="184">
        <v>0.14000000000000001</v>
      </c>
      <c r="F260" s="162"/>
      <c r="G260" s="162"/>
      <c r="H260" s="162"/>
      <c r="I260" s="162"/>
      <c r="J260" s="162"/>
      <c r="K260" s="162"/>
      <c r="L260" s="162"/>
      <c r="M260" s="162"/>
      <c r="N260" s="166"/>
      <c r="O260" s="166"/>
      <c r="P260" s="166"/>
      <c r="Q260" s="166"/>
      <c r="R260" s="162"/>
      <c r="S260" s="162"/>
      <c r="T260" s="162"/>
      <c r="U260" s="162"/>
      <c r="V260" s="162"/>
      <c r="W260" s="162"/>
      <c r="X260" s="162"/>
      <c r="Y260" s="162"/>
      <c r="Z260" s="163"/>
      <c r="AA260" s="163"/>
      <c r="AB260" s="163"/>
      <c r="AC260" s="163"/>
      <c r="AD260" s="163"/>
      <c r="AE260" s="163"/>
      <c r="AF260" s="163"/>
      <c r="AG260" s="163" t="s">
        <v>222</v>
      </c>
      <c r="AH260" s="163">
        <v>0</v>
      </c>
      <c r="AI260" s="163"/>
      <c r="AJ260" s="163"/>
      <c r="AK260" s="163"/>
      <c r="AL260" s="163"/>
      <c r="AM260" s="163"/>
      <c r="AN260" s="163"/>
      <c r="AO260" s="163"/>
      <c r="AP260" s="163"/>
      <c r="AQ260" s="163"/>
      <c r="AR260" s="163"/>
      <c r="AS260" s="163"/>
      <c r="AT260" s="163"/>
      <c r="AU260" s="163"/>
      <c r="AV260" s="163"/>
      <c r="AW260" s="163"/>
      <c r="AX260" s="163"/>
      <c r="AY260" s="163"/>
      <c r="AZ260" s="163"/>
      <c r="BA260" s="163"/>
      <c r="BB260" s="163"/>
      <c r="BC260" s="163"/>
      <c r="BD260" s="163"/>
      <c r="BE260" s="163"/>
      <c r="BF260" s="163"/>
      <c r="BG260" s="163"/>
      <c r="BH260" s="163"/>
    </row>
    <row r="261" spans="1:60" ht="22.5" outlineLevel="1" x14ac:dyDescent="0.2">
      <c r="A261" s="155">
        <v>60</v>
      </c>
      <c r="B261" s="156" t="s">
        <v>421</v>
      </c>
      <c r="C261" s="157" t="s">
        <v>755</v>
      </c>
      <c r="D261" s="158" t="s">
        <v>282</v>
      </c>
      <c r="E261" s="159">
        <v>1.9650000000000001E-2</v>
      </c>
      <c r="F261" s="11"/>
      <c r="G261" s="160">
        <f>ROUND(E261*F261,2)</f>
        <v>0</v>
      </c>
      <c r="H261" s="11">
        <v>0</v>
      </c>
      <c r="I261" s="160">
        <f>ROUND(E261*H261,2)</f>
        <v>0</v>
      </c>
      <c r="J261" s="11">
        <v>427</v>
      </c>
      <c r="K261" s="160">
        <f>ROUND(E261*J261,2)</f>
        <v>8.39</v>
      </c>
      <c r="L261" s="160">
        <v>21</v>
      </c>
      <c r="M261" s="160">
        <f>G261*(1+L261/100)</f>
        <v>0</v>
      </c>
      <c r="N261" s="159">
        <v>0</v>
      </c>
      <c r="O261" s="159">
        <f>ROUND(E261*N261,2)</f>
        <v>0</v>
      </c>
      <c r="P261" s="159">
        <v>0</v>
      </c>
      <c r="Q261" s="159">
        <f>ROUND(E261*P261,2)</f>
        <v>0</v>
      </c>
      <c r="R261" s="160" t="s">
        <v>357</v>
      </c>
      <c r="S261" s="160" t="s">
        <v>217</v>
      </c>
      <c r="T261" s="161" t="s">
        <v>217</v>
      </c>
      <c r="U261" s="162">
        <v>0.93</v>
      </c>
      <c r="V261" s="162">
        <f>ROUND(E261*U261,2)</f>
        <v>0.02</v>
      </c>
      <c r="W261" s="162"/>
      <c r="X261" s="162" t="s">
        <v>427</v>
      </c>
      <c r="Y261" s="162" t="s">
        <v>175</v>
      </c>
      <c r="Z261" s="163"/>
      <c r="AA261" s="163"/>
      <c r="AB261" s="163"/>
      <c r="AC261" s="163"/>
      <c r="AD261" s="163"/>
      <c r="AE261" s="163"/>
      <c r="AF261" s="163"/>
      <c r="AG261" s="163" t="s">
        <v>428</v>
      </c>
      <c r="AH261" s="163"/>
      <c r="AI261" s="163"/>
      <c r="AJ261" s="163"/>
      <c r="AK261" s="163"/>
      <c r="AL261" s="163"/>
      <c r="AM261" s="163"/>
      <c r="AN261" s="163"/>
      <c r="AO261" s="163"/>
      <c r="AP261" s="163"/>
      <c r="AQ261" s="163"/>
      <c r="AR261" s="163"/>
      <c r="AS261" s="163"/>
      <c r="AT261" s="163"/>
      <c r="AU261" s="163"/>
      <c r="AV261" s="163"/>
      <c r="AW261" s="163"/>
      <c r="AX261" s="163"/>
      <c r="AY261" s="163"/>
      <c r="AZ261" s="163"/>
      <c r="BA261" s="163"/>
      <c r="BB261" s="163"/>
      <c r="BC261" s="163"/>
      <c r="BD261" s="163"/>
      <c r="BE261" s="163"/>
      <c r="BF261" s="163"/>
      <c r="BG261" s="163"/>
      <c r="BH261" s="163"/>
    </row>
    <row r="262" spans="1:60" outlineLevel="2" x14ac:dyDescent="0.2">
      <c r="A262" s="164"/>
      <c r="B262" s="165"/>
      <c r="C262" s="182" t="s">
        <v>430</v>
      </c>
      <c r="D262" s="183"/>
      <c r="E262" s="184"/>
      <c r="F262" s="162"/>
      <c r="G262" s="162"/>
      <c r="H262" s="162"/>
      <c r="I262" s="162"/>
      <c r="J262" s="162"/>
      <c r="K262" s="162"/>
      <c r="L262" s="162"/>
      <c r="M262" s="162"/>
      <c r="N262" s="166"/>
      <c r="O262" s="166"/>
      <c r="P262" s="166"/>
      <c r="Q262" s="166"/>
      <c r="R262" s="162"/>
      <c r="S262" s="162"/>
      <c r="T262" s="162"/>
      <c r="U262" s="162"/>
      <c r="V262" s="162"/>
      <c r="W262" s="162"/>
      <c r="X262" s="162"/>
      <c r="Y262" s="162"/>
      <c r="Z262" s="163"/>
      <c r="AA262" s="163"/>
      <c r="AB262" s="163"/>
      <c r="AC262" s="163"/>
      <c r="AD262" s="163"/>
      <c r="AE262" s="163"/>
      <c r="AF262" s="163"/>
      <c r="AG262" s="163" t="s">
        <v>222</v>
      </c>
      <c r="AH262" s="163">
        <v>0</v>
      </c>
      <c r="AI262" s="163"/>
      <c r="AJ262" s="163"/>
      <c r="AK262" s="163"/>
      <c r="AL262" s="163"/>
      <c r="AM262" s="163"/>
      <c r="AN262" s="163"/>
      <c r="AO262" s="163"/>
      <c r="AP262" s="163"/>
      <c r="AQ262" s="163"/>
      <c r="AR262" s="163"/>
      <c r="AS262" s="163"/>
      <c r="AT262" s="163"/>
      <c r="AU262" s="163"/>
      <c r="AV262" s="163"/>
      <c r="AW262" s="163"/>
      <c r="AX262" s="163"/>
      <c r="AY262" s="163"/>
      <c r="AZ262" s="163"/>
      <c r="BA262" s="163"/>
      <c r="BB262" s="163"/>
      <c r="BC262" s="163"/>
      <c r="BD262" s="163"/>
      <c r="BE262" s="163"/>
      <c r="BF262" s="163"/>
      <c r="BG262" s="163"/>
      <c r="BH262" s="163"/>
    </row>
    <row r="263" spans="1:60" outlineLevel="3" x14ac:dyDescent="0.2">
      <c r="A263" s="164"/>
      <c r="B263" s="165"/>
      <c r="C263" s="182" t="s">
        <v>756</v>
      </c>
      <c r="D263" s="183"/>
      <c r="E263" s="184"/>
      <c r="F263" s="162"/>
      <c r="G263" s="162"/>
      <c r="H263" s="162"/>
      <c r="I263" s="162"/>
      <c r="J263" s="162"/>
      <c r="K263" s="162"/>
      <c r="L263" s="162"/>
      <c r="M263" s="162"/>
      <c r="N263" s="166"/>
      <c r="O263" s="166"/>
      <c r="P263" s="166"/>
      <c r="Q263" s="166"/>
      <c r="R263" s="162"/>
      <c r="S263" s="162"/>
      <c r="T263" s="162"/>
      <c r="U263" s="162"/>
      <c r="V263" s="162"/>
      <c r="W263" s="162"/>
      <c r="X263" s="162"/>
      <c r="Y263" s="162"/>
      <c r="Z263" s="163"/>
      <c r="AA263" s="163"/>
      <c r="AB263" s="163"/>
      <c r="AC263" s="163"/>
      <c r="AD263" s="163"/>
      <c r="AE263" s="163"/>
      <c r="AF263" s="163"/>
      <c r="AG263" s="163" t="s">
        <v>222</v>
      </c>
      <c r="AH263" s="163">
        <v>0</v>
      </c>
      <c r="AI263" s="163"/>
      <c r="AJ263" s="163"/>
      <c r="AK263" s="163"/>
      <c r="AL263" s="163"/>
      <c r="AM263" s="163"/>
      <c r="AN263" s="163"/>
      <c r="AO263" s="163"/>
      <c r="AP263" s="163"/>
      <c r="AQ263" s="163"/>
      <c r="AR263" s="163"/>
      <c r="AS263" s="163"/>
      <c r="AT263" s="163"/>
      <c r="AU263" s="163"/>
      <c r="AV263" s="163"/>
      <c r="AW263" s="163"/>
      <c r="AX263" s="163"/>
      <c r="AY263" s="163"/>
      <c r="AZ263" s="163"/>
      <c r="BA263" s="163"/>
      <c r="BB263" s="163"/>
      <c r="BC263" s="163"/>
      <c r="BD263" s="163"/>
      <c r="BE263" s="163"/>
      <c r="BF263" s="163"/>
      <c r="BG263" s="163"/>
      <c r="BH263" s="163"/>
    </row>
    <row r="264" spans="1:60" outlineLevel="3" x14ac:dyDescent="0.2">
      <c r="A264" s="164"/>
      <c r="B264" s="165"/>
      <c r="C264" s="182" t="s">
        <v>757</v>
      </c>
      <c r="D264" s="183"/>
      <c r="E264" s="184">
        <v>1.9650000000000001E-2</v>
      </c>
      <c r="F264" s="162"/>
      <c r="G264" s="162"/>
      <c r="H264" s="162"/>
      <c r="I264" s="162"/>
      <c r="J264" s="162"/>
      <c r="K264" s="162"/>
      <c r="L264" s="162"/>
      <c r="M264" s="162"/>
      <c r="N264" s="166"/>
      <c r="O264" s="166"/>
      <c r="P264" s="166"/>
      <c r="Q264" s="166"/>
      <c r="R264" s="162"/>
      <c r="S264" s="162"/>
      <c r="T264" s="162"/>
      <c r="U264" s="162"/>
      <c r="V264" s="162"/>
      <c r="W264" s="162"/>
      <c r="X264" s="162"/>
      <c r="Y264" s="162"/>
      <c r="Z264" s="163"/>
      <c r="AA264" s="163"/>
      <c r="AB264" s="163"/>
      <c r="AC264" s="163"/>
      <c r="AD264" s="163"/>
      <c r="AE264" s="163"/>
      <c r="AF264" s="163"/>
      <c r="AG264" s="163" t="s">
        <v>222</v>
      </c>
      <c r="AH264" s="163">
        <v>0</v>
      </c>
      <c r="AI264" s="163"/>
      <c r="AJ264" s="163"/>
      <c r="AK264" s="163"/>
      <c r="AL264" s="163"/>
      <c r="AM264" s="163"/>
      <c r="AN264" s="163"/>
      <c r="AO264" s="163"/>
      <c r="AP264" s="163"/>
      <c r="AQ264" s="163"/>
      <c r="AR264" s="163"/>
      <c r="AS264" s="163"/>
      <c r="AT264" s="163"/>
      <c r="AU264" s="163"/>
      <c r="AV264" s="163"/>
      <c r="AW264" s="163"/>
      <c r="AX264" s="163"/>
      <c r="AY264" s="163"/>
      <c r="AZ264" s="163"/>
      <c r="BA264" s="163"/>
      <c r="BB264" s="163"/>
      <c r="BC264" s="163"/>
      <c r="BD264" s="163"/>
      <c r="BE264" s="163"/>
      <c r="BF264" s="163"/>
      <c r="BG264" s="163"/>
      <c r="BH264" s="163"/>
    </row>
    <row r="265" spans="1:60" outlineLevel="1" x14ac:dyDescent="0.2">
      <c r="A265" s="155">
        <v>61</v>
      </c>
      <c r="B265" s="156" t="s">
        <v>425</v>
      </c>
      <c r="C265" s="157" t="s">
        <v>426</v>
      </c>
      <c r="D265" s="158" t="s">
        <v>282</v>
      </c>
      <c r="E265" s="159">
        <v>1.9650000000000001E-2</v>
      </c>
      <c r="F265" s="11"/>
      <c r="G265" s="160">
        <f>ROUND(E265*F265,2)</f>
        <v>0</v>
      </c>
      <c r="H265" s="11">
        <v>0</v>
      </c>
      <c r="I265" s="160">
        <f>ROUND(E265*H265,2)</f>
        <v>0</v>
      </c>
      <c r="J265" s="11">
        <v>275.5</v>
      </c>
      <c r="K265" s="160">
        <f>ROUND(E265*J265,2)</f>
        <v>5.41</v>
      </c>
      <c r="L265" s="160">
        <v>21</v>
      </c>
      <c r="M265" s="160">
        <f>G265*(1+L265/100)</f>
        <v>0</v>
      </c>
      <c r="N265" s="159">
        <v>0</v>
      </c>
      <c r="O265" s="159">
        <f>ROUND(E265*N265,2)</f>
        <v>0</v>
      </c>
      <c r="P265" s="159">
        <v>0</v>
      </c>
      <c r="Q265" s="159">
        <f>ROUND(E265*P265,2)</f>
        <v>0</v>
      </c>
      <c r="R265" s="160" t="s">
        <v>357</v>
      </c>
      <c r="S265" s="160" t="s">
        <v>217</v>
      </c>
      <c r="T265" s="161" t="s">
        <v>217</v>
      </c>
      <c r="U265" s="162">
        <v>0.49</v>
      </c>
      <c r="V265" s="162">
        <f>ROUND(E265*U265,2)</f>
        <v>0.01</v>
      </c>
      <c r="W265" s="162"/>
      <c r="X265" s="162" t="s">
        <v>427</v>
      </c>
      <c r="Y265" s="162" t="s">
        <v>175</v>
      </c>
      <c r="Z265" s="163"/>
      <c r="AA265" s="163"/>
      <c r="AB265" s="163"/>
      <c r="AC265" s="163"/>
      <c r="AD265" s="163"/>
      <c r="AE265" s="163"/>
      <c r="AF265" s="163"/>
      <c r="AG265" s="163" t="s">
        <v>428</v>
      </c>
      <c r="AH265" s="163"/>
      <c r="AI265" s="163"/>
      <c r="AJ265" s="163"/>
      <c r="AK265" s="163"/>
      <c r="AL265" s="163"/>
      <c r="AM265" s="163"/>
      <c r="AN265" s="163"/>
      <c r="AO265" s="163"/>
      <c r="AP265" s="163"/>
      <c r="AQ265" s="163"/>
      <c r="AR265" s="163"/>
      <c r="AS265" s="163"/>
      <c r="AT265" s="163"/>
      <c r="AU265" s="163"/>
      <c r="AV265" s="163"/>
      <c r="AW265" s="163"/>
      <c r="AX265" s="163"/>
      <c r="AY265" s="163"/>
      <c r="AZ265" s="163"/>
      <c r="BA265" s="163"/>
      <c r="BB265" s="163"/>
      <c r="BC265" s="163"/>
      <c r="BD265" s="163"/>
      <c r="BE265" s="163"/>
      <c r="BF265" s="163"/>
      <c r="BG265" s="163"/>
      <c r="BH265" s="163"/>
    </row>
    <row r="266" spans="1:60" outlineLevel="2" x14ac:dyDescent="0.2">
      <c r="A266" s="164"/>
      <c r="B266" s="165"/>
      <c r="C266" s="258" t="s">
        <v>429</v>
      </c>
      <c r="D266" s="259"/>
      <c r="E266" s="259"/>
      <c r="F266" s="259"/>
      <c r="G266" s="259"/>
      <c r="H266" s="162"/>
      <c r="I266" s="162"/>
      <c r="J266" s="162"/>
      <c r="K266" s="162"/>
      <c r="L266" s="162"/>
      <c r="M266" s="162"/>
      <c r="N266" s="166"/>
      <c r="O266" s="166"/>
      <c r="P266" s="166"/>
      <c r="Q266" s="166"/>
      <c r="R266" s="162"/>
      <c r="S266" s="162"/>
      <c r="T266" s="162"/>
      <c r="U266" s="162"/>
      <c r="V266" s="162"/>
      <c r="W266" s="162"/>
      <c r="X266" s="162"/>
      <c r="Y266" s="162"/>
      <c r="Z266" s="163"/>
      <c r="AA266" s="163"/>
      <c r="AB266" s="163"/>
      <c r="AC266" s="163"/>
      <c r="AD266" s="163"/>
      <c r="AE266" s="163"/>
      <c r="AF266" s="163"/>
      <c r="AG266" s="163" t="s">
        <v>178</v>
      </c>
      <c r="AH266" s="163"/>
      <c r="AI266" s="163"/>
      <c r="AJ266" s="163"/>
      <c r="AK266" s="163"/>
      <c r="AL266" s="163"/>
      <c r="AM266" s="163"/>
      <c r="AN266" s="163"/>
      <c r="AO266" s="163"/>
      <c r="AP266" s="163"/>
      <c r="AQ266" s="163"/>
      <c r="AR266" s="163"/>
      <c r="AS266" s="163"/>
      <c r="AT266" s="163"/>
      <c r="AU266" s="163"/>
      <c r="AV266" s="163"/>
      <c r="AW266" s="163"/>
      <c r="AX266" s="163"/>
      <c r="AY266" s="163"/>
      <c r="AZ266" s="163"/>
      <c r="BA266" s="163"/>
      <c r="BB266" s="163"/>
      <c r="BC266" s="163"/>
      <c r="BD266" s="163"/>
      <c r="BE266" s="163"/>
      <c r="BF266" s="163"/>
      <c r="BG266" s="163"/>
      <c r="BH266" s="163"/>
    </row>
    <row r="267" spans="1:60" outlineLevel="2" x14ac:dyDescent="0.2">
      <c r="A267" s="164"/>
      <c r="B267" s="165"/>
      <c r="C267" s="182" t="s">
        <v>430</v>
      </c>
      <c r="D267" s="183"/>
      <c r="E267" s="184"/>
      <c r="F267" s="162"/>
      <c r="G267" s="162"/>
      <c r="H267" s="162"/>
      <c r="I267" s="162"/>
      <c r="J267" s="162"/>
      <c r="K267" s="162"/>
      <c r="L267" s="162"/>
      <c r="M267" s="162"/>
      <c r="N267" s="166"/>
      <c r="O267" s="166"/>
      <c r="P267" s="166"/>
      <c r="Q267" s="166"/>
      <c r="R267" s="162"/>
      <c r="S267" s="162"/>
      <c r="T267" s="162"/>
      <c r="U267" s="162"/>
      <c r="V267" s="162"/>
      <c r="W267" s="162"/>
      <c r="X267" s="162"/>
      <c r="Y267" s="162"/>
      <c r="Z267" s="163"/>
      <c r="AA267" s="163"/>
      <c r="AB267" s="163"/>
      <c r="AC267" s="163"/>
      <c r="AD267" s="163"/>
      <c r="AE267" s="163"/>
      <c r="AF267" s="163"/>
      <c r="AG267" s="163" t="s">
        <v>222</v>
      </c>
      <c r="AH267" s="163">
        <v>0</v>
      </c>
      <c r="AI267" s="163"/>
      <c r="AJ267" s="163"/>
      <c r="AK267" s="163"/>
      <c r="AL267" s="163"/>
      <c r="AM267" s="163"/>
      <c r="AN267" s="163"/>
      <c r="AO267" s="163"/>
      <c r="AP267" s="163"/>
      <c r="AQ267" s="163"/>
      <c r="AR267" s="163"/>
      <c r="AS267" s="163"/>
      <c r="AT267" s="163"/>
      <c r="AU267" s="163"/>
      <c r="AV267" s="163"/>
      <c r="AW267" s="163"/>
      <c r="AX267" s="163"/>
      <c r="AY267" s="163"/>
      <c r="AZ267" s="163"/>
      <c r="BA267" s="163"/>
      <c r="BB267" s="163"/>
      <c r="BC267" s="163"/>
      <c r="BD267" s="163"/>
      <c r="BE267" s="163"/>
      <c r="BF267" s="163"/>
      <c r="BG267" s="163"/>
      <c r="BH267" s="163"/>
    </row>
    <row r="268" spans="1:60" outlineLevel="3" x14ac:dyDescent="0.2">
      <c r="A268" s="164"/>
      <c r="B268" s="165"/>
      <c r="C268" s="182" t="s">
        <v>756</v>
      </c>
      <c r="D268" s="183"/>
      <c r="E268" s="184"/>
      <c r="F268" s="162"/>
      <c r="G268" s="162"/>
      <c r="H268" s="162"/>
      <c r="I268" s="162"/>
      <c r="J268" s="162"/>
      <c r="K268" s="162"/>
      <c r="L268" s="162"/>
      <c r="M268" s="162"/>
      <c r="N268" s="166"/>
      <c r="O268" s="166"/>
      <c r="P268" s="166"/>
      <c r="Q268" s="166"/>
      <c r="R268" s="162"/>
      <c r="S268" s="162"/>
      <c r="T268" s="162"/>
      <c r="U268" s="162"/>
      <c r="V268" s="162"/>
      <c r="W268" s="162"/>
      <c r="X268" s="162"/>
      <c r="Y268" s="162"/>
      <c r="Z268" s="163"/>
      <c r="AA268" s="163"/>
      <c r="AB268" s="163"/>
      <c r="AC268" s="163"/>
      <c r="AD268" s="163"/>
      <c r="AE268" s="163"/>
      <c r="AF268" s="163"/>
      <c r="AG268" s="163" t="s">
        <v>222</v>
      </c>
      <c r="AH268" s="163">
        <v>0</v>
      </c>
      <c r="AI268" s="163"/>
      <c r="AJ268" s="163"/>
      <c r="AK268" s="163"/>
      <c r="AL268" s="163"/>
      <c r="AM268" s="163"/>
      <c r="AN268" s="163"/>
      <c r="AO268" s="163"/>
      <c r="AP268" s="163"/>
      <c r="AQ268" s="163"/>
      <c r="AR268" s="163"/>
      <c r="AS268" s="163"/>
      <c r="AT268" s="163"/>
      <c r="AU268" s="163"/>
      <c r="AV268" s="163"/>
      <c r="AW268" s="163"/>
      <c r="AX268" s="163"/>
      <c r="AY268" s="163"/>
      <c r="AZ268" s="163"/>
      <c r="BA268" s="163"/>
      <c r="BB268" s="163"/>
      <c r="BC268" s="163"/>
      <c r="BD268" s="163"/>
      <c r="BE268" s="163"/>
      <c r="BF268" s="163"/>
      <c r="BG268" s="163"/>
      <c r="BH268" s="163"/>
    </row>
    <row r="269" spans="1:60" outlineLevel="3" x14ac:dyDescent="0.2">
      <c r="A269" s="164"/>
      <c r="B269" s="165"/>
      <c r="C269" s="182" t="s">
        <v>757</v>
      </c>
      <c r="D269" s="183"/>
      <c r="E269" s="184">
        <v>1.9650000000000001E-2</v>
      </c>
      <c r="F269" s="162"/>
      <c r="G269" s="162"/>
      <c r="H269" s="162"/>
      <c r="I269" s="162"/>
      <c r="J269" s="162"/>
      <c r="K269" s="162"/>
      <c r="L269" s="162"/>
      <c r="M269" s="162"/>
      <c r="N269" s="166"/>
      <c r="O269" s="166"/>
      <c r="P269" s="166"/>
      <c r="Q269" s="166"/>
      <c r="R269" s="162"/>
      <c r="S269" s="162"/>
      <c r="T269" s="162"/>
      <c r="U269" s="162"/>
      <c r="V269" s="162"/>
      <c r="W269" s="162"/>
      <c r="X269" s="162"/>
      <c r="Y269" s="162"/>
      <c r="Z269" s="163"/>
      <c r="AA269" s="163"/>
      <c r="AB269" s="163"/>
      <c r="AC269" s="163"/>
      <c r="AD269" s="163"/>
      <c r="AE269" s="163"/>
      <c r="AF269" s="163"/>
      <c r="AG269" s="163" t="s">
        <v>222</v>
      </c>
      <c r="AH269" s="163">
        <v>0</v>
      </c>
      <c r="AI269" s="163"/>
      <c r="AJ269" s="163"/>
      <c r="AK269" s="163"/>
      <c r="AL269" s="163"/>
      <c r="AM269" s="163"/>
      <c r="AN269" s="163"/>
      <c r="AO269" s="163"/>
      <c r="AP269" s="163"/>
      <c r="AQ269" s="163"/>
      <c r="AR269" s="163"/>
      <c r="AS269" s="163"/>
      <c r="AT269" s="163"/>
      <c r="AU269" s="163"/>
      <c r="AV269" s="163"/>
      <c r="AW269" s="163"/>
      <c r="AX269" s="163"/>
      <c r="AY269" s="163"/>
      <c r="AZ269" s="163"/>
      <c r="BA269" s="163"/>
      <c r="BB269" s="163"/>
      <c r="BC269" s="163"/>
      <c r="BD269" s="163"/>
      <c r="BE269" s="163"/>
      <c r="BF269" s="163"/>
      <c r="BG269" s="163"/>
      <c r="BH269" s="163"/>
    </row>
    <row r="270" spans="1:60" outlineLevel="1" x14ac:dyDescent="0.2">
      <c r="A270" s="155">
        <v>62</v>
      </c>
      <c r="B270" s="156" t="s">
        <v>433</v>
      </c>
      <c r="C270" s="157" t="s">
        <v>434</v>
      </c>
      <c r="D270" s="158" t="s">
        <v>282</v>
      </c>
      <c r="E270" s="159">
        <v>0.25541999999999998</v>
      </c>
      <c r="F270" s="11"/>
      <c r="G270" s="160">
        <f>ROUND(E270*F270,2)</f>
        <v>0</v>
      </c>
      <c r="H270" s="11">
        <v>0</v>
      </c>
      <c r="I270" s="160">
        <f>ROUND(E270*H270,2)</f>
        <v>0</v>
      </c>
      <c r="J270" s="11">
        <v>25</v>
      </c>
      <c r="K270" s="160">
        <f>ROUND(E270*J270,2)</f>
        <v>6.39</v>
      </c>
      <c r="L270" s="160">
        <v>21</v>
      </c>
      <c r="M270" s="160">
        <f>G270*(1+L270/100)</f>
        <v>0</v>
      </c>
      <c r="N270" s="159">
        <v>0</v>
      </c>
      <c r="O270" s="159">
        <f>ROUND(E270*N270,2)</f>
        <v>0</v>
      </c>
      <c r="P270" s="159">
        <v>0</v>
      </c>
      <c r="Q270" s="159">
        <f>ROUND(E270*P270,2)</f>
        <v>0</v>
      </c>
      <c r="R270" s="160" t="s">
        <v>357</v>
      </c>
      <c r="S270" s="160" t="s">
        <v>217</v>
      </c>
      <c r="T270" s="161" t="s">
        <v>217</v>
      </c>
      <c r="U270" s="162">
        <v>0</v>
      </c>
      <c r="V270" s="162">
        <f>ROUND(E270*U270,2)</f>
        <v>0</v>
      </c>
      <c r="W270" s="162"/>
      <c r="X270" s="162" t="s">
        <v>427</v>
      </c>
      <c r="Y270" s="162" t="s">
        <v>175</v>
      </c>
      <c r="Z270" s="163"/>
      <c r="AA270" s="163"/>
      <c r="AB270" s="163"/>
      <c r="AC270" s="163"/>
      <c r="AD270" s="163"/>
      <c r="AE270" s="163"/>
      <c r="AF270" s="163"/>
      <c r="AG270" s="163" t="s">
        <v>428</v>
      </c>
      <c r="AH270" s="163"/>
      <c r="AI270" s="163"/>
      <c r="AJ270" s="163"/>
      <c r="AK270" s="163"/>
      <c r="AL270" s="163"/>
      <c r="AM270" s="163"/>
      <c r="AN270" s="163"/>
      <c r="AO270" s="163"/>
      <c r="AP270" s="163"/>
      <c r="AQ270" s="163"/>
      <c r="AR270" s="163"/>
      <c r="AS270" s="163"/>
      <c r="AT270" s="163"/>
      <c r="AU270" s="163"/>
      <c r="AV270" s="163"/>
      <c r="AW270" s="163"/>
      <c r="AX270" s="163"/>
      <c r="AY270" s="163"/>
      <c r="AZ270" s="163"/>
      <c r="BA270" s="163"/>
      <c r="BB270" s="163"/>
      <c r="BC270" s="163"/>
      <c r="BD270" s="163"/>
      <c r="BE270" s="163"/>
      <c r="BF270" s="163"/>
      <c r="BG270" s="163"/>
      <c r="BH270" s="163"/>
    </row>
    <row r="271" spans="1:60" outlineLevel="2" x14ac:dyDescent="0.2">
      <c r="A271" s="164"/>
      <c r="B271" s="165"/>
      <c r="C271" s="182" t="s">
        <v>430</v>
      </c>
      <c r="D271" s="183"/>
      <c r="E271" s="184"/>
      <c r="F271" s="162"/>
      <c r="G271" s="162"/>
      <c r="H271" s="162"/>
      <c r="I271" s="162"/>
      <c r="J271" s="162"/>
      <c r="K271" s="162"/>
      <c r="L271" s="162"/>
      <c r="M271" s="162"/>
      <c r="N271" s="166"/>
      <c r="O271" s="166"/>
      <c r="P271" s="166"/>
      <c r="Q271" s="166"/>
      <c r="R271" s="162"/>
      <c r="S271" s="162"/>
      <c r="T271" s="162"/>
      <c r="U271" s="162"/>
      <c r="V271" s="162"/>
      <c r="W271" s="162"/>
      <c r="X271" s="162"/>
      <c r="Y271" s="162"/>
      <c r="Z271" s="163"/>
      <c r="AA271" s="163"/>
      <c r="AB271" s="163"/>
      <c r="AC271" s="163"/>
      <c r="AD271" s="163"/>
      <c r="AE271" s="163"/>
      <c r="AF271" s="163"/>
      <c r="AG271" s="163" t="s">
        <v>222</v>
      </c>
      <c r="AH271" s="163">
        <v>0</v>
      </c>
      <c r="AI271" s="163"/>
      <c r="AJ271" s="163"/>
      <c r="AK271" s="163"/>
      <c r="AL271" s="163"/>
      <c r="AM271" s="163"/>
      <c r="AN271" s="163"/>
      <c r="AO271" s="163"/>
      <c r="AP271" s="163"/>
      <c r="AQ271" s="163"/>
      <c r="AR271" s="163"/>
      <c r="AS271" s="163"/>
      <c r="AT271" s="163"/>
      <c r="AU271" s="163"/>
      <c r="AV271" s="163"/>
      <c r="AW271" s="163"/>
      <c r="AX271" s="163"/>
      <c r="AY271" s="163"/>
      <c r="AZ271" s="163"/>
      <c r="BA271" s="163"/>
      <c r="BB271" s="163"/>
      <c r="BC271" s="163"/>
      <c r="BD271" s="163"/>
      <c r="BE271" s="163"/>
      <c r="BF271" s="163"/>
      <c r="BG271" s="163"/>
      <c r="BH271" s="163"/>
    </row>
    <row r="272" spans="1:60" outlineLevel="3" x14ac:dyDescent="0.2">
      <c r="A272" s="164"/>
      <c r="B272" s="165"/>
      <c r="C272" s="182" t="s">
        <v>756</v>
      </c>
      <c r="D272" s="183"/>
      <c r="E272" s="184"/>
      <c r="F272" s="162"/>
      <c r="G272" s="162"/>
      <c r="H272" s="162"/>
      <c r="I272" s="162"/>
      <c r="J272" s="162"/>
      <c r="K272" s="162"/>
      <c r="L272" s="162"/>
      <c r="M272" s="162"/>
      <c r="N272" s="166"/>
      <c r="O272" s="166"/>
      <c r="P272" s="166"/>
      <c r="Q272" s="166"/>
      <c r="R272" s="162"/>
      <c r="S272" s="162"/>
      <c r="T272" s="162"/>
      <c r="U272" s="162"/>
      <c r="V272" s="162"/>
      <c r="W272" s="162"/>
      <c r="X272" s="162"/>
      <c r="Y272" s="162"/>
      <c r="Z272" s="163"/>
      <c r="AA272" s="163"/>
      <c r="AB272" s="163"/>
      <c r="AC272" s="163"/>
      <c r="AD272" s="163"/>
      <c r="AE272" s="163"/>
      <c r="AF272" s="163"/>
      <c r="AG272" s="163" t="s">
        <v>222</v>
      </c>
      <c r="AH272" s="163">
        <v>0</v>
      </c>
      <c r="AI272" s="163"/>
      <c r="AJ272" s="163"/>
      <c r="AK272" s="163"/>
      <c r="AL272" s="163"/>
      <c r="AM272" s="163"/>
      <c r="AN272" s="163"/>
      <c r="AO272" s="163"/>
      <c r="AP272" s="163"/>
      <c r="AQ272" s="163"/>
      <c r="AR272" s="163"/>
      <c r="AS272" s="163"/>
      <c r="AT272" s="163"/>
      <c r="AU272" s="163"/>
      <c r="AV272" s="163"/>
      <c r="AW272" s="163"/>
      <c r="AX272" s="163"/>
      <c r="AY272" s="163"/>
      <c r="AZ272" s="163"/>
      <c r="BA272" s="163"/>
      <c r="BB272" s="163"/>
      <c r="BC272" s="163"/>
      <c r="BD272" s="163"/>
      <c r="BE272" s="163"/>
      <c r="BF272" s="163"/>
      <c r="BG272" s="163"/>
      <c r="BH272" s="163"/>
    </row>
    <row r="273" spans="1:60" outlineLevel="3" x14ac:dyDescent="0.2">
      <c r="A273" s="164"/>
      <c r="B273" s="165"/>
      <c r="C273" s="182" t="s">
        <v>758</v>
      </c>
      <c r="D273" s="183"/>
      <c r="E273" s="184">
        <v>0.25541999999999998</v>
      </c>
      <c r="F273" s="162"/>
      <c r="G273" s="162"/>
      <c r="H273" s="162"/>
      <c r="I273" s="162"/>
      <c r="J273" s="162"/>
      <c r="K273" s="162"/>
      <c r="L273" s="162"/>
      <c r="M273" s="162"/>
      <c r="N273" s="166"/>
      <c r="O273" s="166"/>
      <c r="P273" s="166"/>
      <c r="Q273" s="166"/>
      <c r="R273" s="162"/>
      <c r="S273" s="162"/>
      <c r="T273" s="162"/>
      <c r="U273" s="162"/>
      <c r="V273" s="162"/>
      <c r="W273" s="162"/>
      <c r="X273" s="162"/>
      <c r="Y273" s="162"/>
      <c r="Z273" s="163"/>
      <c r="AA273" s="163"/>
      <c r="AB273" s="163"/>
      <c r="AC273" s="163"/>
      <c r="AD273" s="163"/>
      <c r="AE273" s="163"/>
      <c r="AF273" s="163"/>
      <c r="AG273" s="163" t="s">
        <v>222</v>
      </c>
      <c r="AH273" s="163">
        <v>0</v>
      </c>
      <c r="AI273" s="163"/>
      <c r="AJ273" s="163"/>
      <c r="AK273" s="163"/>
      <c r="AL273" s="163"/>
      <c r="AM273" s="163"/>
      <c r="AN273" s="163"/>
      <c r="AO273" s="163"/>
      <c r="AP273" s="163"/>
      <c r="AQ273" s="163"/>
      <c r="AR273" s="163"/>
      <c r="AS273" s="163"/>
      <c r="AT273" s="163"/>
      <c r="AU273" s="163"/>
      <c r="AV273" s="163"/>
      <c r="AW273" s="163"/>
      <c r="AX273" s="163"/>
      <c r="AY273" s="163"/>
      <c r="AZ273" s="163"/>
      <c r="BA273" s="163"/>
      <c r="BB273" s="163"/>
      <c r="BC273" s="163"/>
      <c r="BD273" s="163"/>
      <c r="BE273" s="163"/>
      <c r="BF273" s="163"/>
      <c r="BG273" s="163"/>
      <c r="BH273" s="163"/>
    </row>
    <row r="274" spans="1:60" outlineLevel="1" x14ac:dyDescent="0.2">
      <c r="A274" s="155">
        <v>63</v>
      </c>
      <c r="B274" s="156" t="s">
        <v>450</v>
      </c>
      <c r="C274" s="157" t="s">
        <v>451</v>
      </c>
      <c r="D274" s="158" t="s">
        <v>282</v>
      </c>
      <c r="E274" s="159">
        <v>1.9640000000000001E-2</v>
      </c>
      <c r="F274" s="11"/>
      <c r="G274" s="160">
        <f>ROUND(E274*F274,2)</f>
        <v>0</v>
      </c>
      <c r="H274" s="11">
        <v>0</v>
      </c>
      <c r="I274" s="160">
        <f>ROUND(E274*H274,2)</f>
        <v>0</v>
      </c>
      <c r="J274" s="11">
        <v>400</v>
      </c>
      <c r="K274" s="160">
        <f>ROUND(E274*J274,2)</f>
        <v>7.86</v>
      </c>
      <c r="L274" s="160">
        <v>21</v>
      </c>
      <c r="M274" s="160">
        <f>G274*(1+L274/100)</f>
        <v>0</v>
      </c>
      <c r="N274" s="159">
        <v>0</v>
      </c>
      <c r="O274" s="159">
        <f>ROUND(E274*N274,2)</f>
        <v>0</v>
      </c>
      <c r="P274" s="159">
        <v>0</v>
      </c>
      <c r="Q274" s="159">
        <f>ROUND(E274*P274,2)</f>
        <v>0</v>
      </c>
      <c r="R274" s="160" t="s">
        <v>357</v>
      </c>
      <c r="S274" s="160" t="s">
        <v>217</v>
      </c>
      <c r="T274" s="161" t="s">
        <v>217</v>
      </c>
      <c r="U274" s="162">
        <v>0</v>
      </c>
      <c r="V274" s="162">
        <f>ROUND(E274*U274,2)</f>
        <v>0</v>
      </c>
      <c r="W274" s="162"/>
      <c r="X274" s="162" t="s">
        <v>218</v>
      </c>
      <c r="Y274" s="162" t="s">
        <v>175</v>
      </c>
      <c r="Z274" s="163"/>
      <c r="AA274" s="163"/>
      <c r="AB274" s="163"/>
      <c r="AC274" s="163"/>
      <c r="AD274" s="163"/>
      <c r="AE274" s="163"/>
      <c r="AF274" s="163"/>
      <c r="AG274" s="163" t="s">
        <v>219</v>
      </c>
      <c r="AH274" s="163"/>
      <c r="AI274" s="163"/>
      <c r="AJ274" s="163"/>
      <c r="AK274" s="163"/>
      <c r="AL274" s="163"/>
      <c r="AM274" s="163"/>
      <c r="AN274" s="163"/>
      <c r="AO274" s="163"/>
      <c r="AP274" s="163"/>
      <c r="AQ274" s="163"/>
      <c r="AR274" s="163"/>
      <c r="AS274" s="163"/>
      <c r="AT274" s="163"/>
      <c r="AU274" s="163"/>
      <c r="AV274" s="163"/>
      <c r="AW274" s="163"/>
      <c r="AX274" s="163"/>
      <c r="AY274" s="163"/>
      <c r="AZ274" s="163"/>
      <c r="BA274" s="163"/>
      <c r="BB274" s="163"/>
      <c r="BC274" s="163"/>
      <c r="BD274" s="163"/>
      <c r="BE274" s="163"/>
      <c r="BF274" s="163"/>
      <c r="BG274" s="163"/>
      <c r="BH274" s="163"/>
    </row>
    <row r="275" spans="1:60" outlineLevel="2" x14ac:dyDescent="0.2">
      <c r="A275" s="164"/>
      <c r="B275" s="165"/>
      <c r="C275" s="182" t="s">
        <v>759</v>
      </c>
      <c r="D275" s="183"/>
      <c r="E275" s="184">
        <v>1.9640000000000001E-2</v>
      </c>
      <c r="F275" s="162"/>
      <c r="G275" s="162"/>
      <c r="H275" s="162"/>
      <c r="I275" s="162"/>
      <c r="J275" s="162"/>
      <c r="K275" s="162"/>
      <c r="L275" s="162"/>
      <c r="M275" s="162"/>
      <c r="N275" s="166"/>
      <c r="O275" s="166"/>
      <c r="P275" s="166"/>
      <c r="Q275" s="166"/>
      <c r="R275" s="162"/>
      <c r="S275" s="162"/>
      <c r="T275" s="162"/>
      <c r="U275" s="162"/>
      <c r="V275" s="162"/>
      <c r="W275" s="162"/>
      <c r="X275" s="162"/>
      <c r="Y275" s="162"/>
      <c r="Z275" s="163"/>
      <c r="AA275" s="163"/>
      <c r="AB275" s="163"/>
      <c r="AC275" s="163"/>
      <c r="AD275" s="163"/>
      <c r="AE275" s="163"/>
      <c r="AF275" s="163"/>
      <c r="AG275" s="163" t="s">
        <v>222</v>
      </c>
      <c r="AH275" s="163">
        <v>0</v>
      </c>
      <c r="AI275" s="163"/>
      <c r="AJ275" s="163"/>
      <c r="AK275" s="163"/>
      <c r="AL275" s="163"/>
      <c r="AM275" s="163"/>
      <c r="AN275" s="163"/>
      <c r="AO275" s="163"/>
      <c r="AP275" s="163"/>
      <c r="AQ275" s="163"/>
      <c r="AR275" s="163"/>
      <c r="AS275" s="163"/>
      <c r="AT275" s="163"/>
      <c r="AU275" s="163"/>
      <c r="AV275" s="163"/>
      <c r="AW275" s="163"/>
      <c r="AX275" s="163"/>
      <c r="AY275" s="163"/>
      <c r="AZ275" s="163"/>
      <c r="BA275" s="163"/>
      <c r="BB275" s="163"/>
      <c r="BC275" s="163"/>
      <c r="BD275" s="163"/>
      <c r="BE275" s="163"/>
      <c r="BF275" s="163"/>
      <c r="BG275" s="163"/>
      <c r="BH275" s="163"/>
    </row>
    <row r="276" spans="1:60" x14ac:dyDescent="0.2">
      <c r="A276" s="147" t="s">
        <v>168</v>
      </c>
      <c r="B276" s="148" t="s">
        <v>106</v>
      </c>
      <c r="C276" s="149" t="s">
        <v>107</v>
      </c>
      <c r="D276" s="150"/>
      <c r="E276" s="151"/>
      <c r="F276" s="152"/>
      <c r="G276" s="152">
        <f>SUMIF(AG277:AG280,"&lt;&gt;NOR",G277:G280)</f>
        <v>0</v>
      </c>
      <c r="H276" s="152"/>
      <c r="I276" s="152">
        <f>SUM(I277:I280)</f>
        <v>0</v>
      </c>
      <c r="J276" s="152"/>
      <c r="K276" s="152">
        <f>SUM(K277:K280)</f>
        <v>12343.3</v>
      </c>
      <c r="L276" s="152"/>
      <c r="M276" s="152">
        <f>SUM(M277:M280)</f>
        <v>0</v>
      </c>
      <c r="N276" s="151"/>
      <c r="O276" s="151">
        <f>SUM(O277:O280)</f>
        <v>0</v>
      </c>
      <c r="P276" s="151"/>
      <c r="Q276" s="151">
        <f>SUM(Q277:Q280)</f>
        <v>0</v>
      </c>
      <c r="R276" s="152"/>
      <c r="S276" s="152"/>
      <c r="T276" s="153"/>
      <c r="U276" s="154"/>
      <c r="V276" s="154">
        <f>SUM(V277:V280)</f>
        <v>14.61</v>
      </c>
      <c r="W276" s="154"/>
      <c r="X276" s="154"/>
      <c r="Y276" s="154"/>
      <c r="AG276" s="14" t="s">
        <v>169</v>
      </c>
    </row>
    <row r="277" spans="1:60" outlineLevel="1" x14ac:dyDescent="0.2">
      <c r="A277" s="155">
        <v>64</v>
      </c>
      <c r="B277" s="156" t="s">
        <v>452</v>
      </c>
      <c r="C277" s="157" t="s">
        <v>453</v>
      </c>
      <c r="D277" s="158" t="s">
        <v>282</v>
      </c>
      <c r="E277" s="159">
        <v>44.004629999999999</v>
      </c>
      <c r="F277" s="11"/>
      <c r="G277" s="160">
        <f>ROUND(E277*F277,2)</f>
        <v>0</v>
      </c>
      <c r="H277" s="11">
        <v>0</v>
      </c>
      <c r="I277" s="160">
        <f>ROUND(E277*H277,2)</f>
        <v>0</v>
      </c>
      <c r="J277" s="11">
        <v>280.5</v>
      </c>
      <c r="K277" s="160">
        <f>ROUND(E277*J277,2)</f>
        <v>12343.3</v>
      </c>
      <c r="L277" s="160">
        <v>21</v>
      </c>
      <c r="M277" s="160">
        <f>G277*(1+L277/100)</f>
        <v>0</v>
      </c>
      <c r="N277" s="159">
        <v>0</v>
      </c>
      <c r="O277" s="159">
        <f>ROUND(E277*N277,2)</f>
        <v>0</v>
      </c>
      <c r="P277" s="159">
        <v>0</v>
      </c>
      <c r="Q277" s="159">
        <f>ROUND(E277*P277,2)</f>
        <v>0</v>
      </c>
      <c r="R277" s="160"/>
      <c r="S277" s="160" t="s">
        <v>217</v>
      </c>
      <c r="T277" s="161" t="s">
        <v>217</v>
      </c>
      <c r="U277" s="162">
        <v>0.33200000000000002</v>
      </c>
      <c r="V277" s="162">
        <f>ROUND(E277*U277,2)</f>
        <v>14.61</v>
      </c>
      <c r="W277" s="162"/>
      <c r="X277" s="162" t="s">
        <v>454</v>
      </c>
      <c r="Y277" s="162" t="s">
        <v>175</v>
      </c>
      <c r="Z277" s="163"/>
      <c r="AA277" s="163"/>
      <c r="AB277" s="163"/>
      <c r="AC277" s="163"/>
      <c r="AD277" s="163"/>
      <c r="AE277" s="163"/>
      <c r="AF277" s="163"/>
      <c r="AG277" s="163" t="s">
        <v>455</v>
      </c>
      <c r="AH277" s="163"/>
      <c r="AI277" s="163"/>
      <c r="AJ277" s="163"/>
      <c r="AK277" s="163"/>
      <c r="AL277" s="163"/>
      <c r="AM277" s="163"/>
      <c r="AN277" s="163"/>
      <c r="AO277" s="163"/>
      <c r="AP277" s="163"/>
      <c r="AQ277" s="163"/>
      <c r="AR277" s="163"/>
      <c r="AS277" s="163"/>
      <c r="AT277" s="163"/>
      <c r="AU277" s="163"/>
      <c r="AV277" s="163"/>
      <c r="AW277" s="163"/>
      <c r="AX277" s="163"/>
      <c r="AY277" s="163"/>
      <c r="AZ277" s="163"/>
      <c r="BA277" s="163"/>
      <c r="BB277" s="163"/>
      <c r="BC277" s="163"/>
      <c r="BD277" s="163"/>
      <c r="BE277" s="163"/>
      <c r="BF277" s="163"/>
      <c r="BG277" s="163"/>
      <c r="BH277" s="163"/>
    </row>
    <row r="278" spans="1:60" outlineLevel="2" x14ac:dyDescent="0.2">
      <c r="A278" s="164"/>
      <c r="B278" s="165"/>
      <c r="C278" s="182" t="s">
        <v>456</v>
      </c>
      <c r="D278" s="183"/>
      <c r="E278" s="184"/>
      <c r="F278" s="162"/>
      <c r="G278" s="162"/>
      <c r="H278" s="162"/>
      <c r="I278" s="162"/>
      <c r="J278" s="162"/>
      <c r="K278" s="162"/>
      <c r="L278" s="162"/>
      <c r="M278" s="162"/>
      <c r="N278" s="166"/>
      <c r="O278" s="166"/>
      <c r="P278" s="166"/>
      <c r="Q278" s="166"/>
      <c r="R278" s="162"/>
      <c r="S278" s="162"/>
      <c r="T278" s="162"/>
      <c r="U278" s="162"/>
      <c r="V278" s="162"/>
      <c r="W278" s="162"/>
      <c r="X278" s="162"/>
      <c r="Y278" s="162"/>
      <c r="Z278" s="163"/>
      <c r="AA278" s="163"/>
      <c r="AB278" s="163"/>
      <c r="AC278" s="163"/>
      <c r="AD278" s="163"/>
      <c r="AE278" s="163"/>
      <c r="AF278" s="163"/>
      <c r="AG278" s="163" t="s">
        <v>222</v>
      </c>
      <c r="AH278" s="163">
        <v>0</v>
      </c>
      <c r="AI278" s="163"/>
      <c r="AJ278" s="163"/>
      <c r="AK278" s="163"/>
      <c r="AL278" s="163"/>
      <c r="AM278" s="163"/>
      <c r="AN278" s="163"/>
      <c r="AO278" s="163"/>
      <c r="AP278" s="163"/>
      <c r="AQ278" s="163"/>
      <c r="AR278" s="163"/>
      <c r="AS278" s="163"/>
      <c r="AT278" s="163"/>
      <c r="AU278" s="163"/>
      <c r="AV278" s="163"/>
      <c r="AW278" s="163"/>
      <c r="AX278" s="163"/>
      <c r="AY278" s="163"/>
      <c r="AZ278" s="163"/>
      <c r="BA278" s="163"/>
      <c r="BB278" s="163"/>
      <c r="BC278" s="163"/>
      <c r="BD278" s="163"/>
      <c r="BE278" s="163"/>
      <c r="BF278" s="163"/>
      <c r="BG278" s="163"/>
      <c r="BH278" s="163"/>
    </row>
    <row r="279" spans="1:60" outlineLevel="3" x14ac:dyDescent="0.2">
      <c r="A279" s="164"/>
      <c r="B279" s="165"/>
      <c r="C279" s="182" t="s">
        <v>760</v>
      </c>
      <c r="D279" s="183"/>
      <c r="E279" s="184"/>
      <c r="F279" s="162"/>
      <c r="G279" s="162"/>
      <c r="H279" s="162"/>
      <c r="I279" s="162"/>
      <c r="J279" s="162"/>
      <c r="K279" s="162"/>
      <c r="L279" s="162"/>
      <c r="M279" s="162"/>
      <c r="N279" s="166"/>
      <c r="O279" s="166"/>
      <c r="P279" s="166"/>
      <c r="Q279" s="166"/>
      <c r="R279" s="162"/>
      <c r="S279" s="162"/>
      <c r="T279" s="162"/>
      <c r="U279" s="162"/>
      <c r="V279" s="162"/>
      <c r="W279" s="162"/>
      <c r="X279" s="162"/>
      <c r="Y279" s="162"/>
      <c r="Z279" s="163"/>
      <c r="AA279" s="163"/>
      <c r="AB279" s="163"/>
      <c r="AC279" s="163"/>
      <c r="AD279" s="163"/>
      <c r="AE279" s="163"/>
      <c r="AF279" s="163"/>
      <c r="AG279" s="163" t="s">
        <v>222</v>
      </c>
      <c r="AH279" s="163">
        <v>0</v>
      </c>
      <c r="AI279" s="163"/>
      <c r="AJ279" s="163"/>
      <c r="AK279" s="163"/>
      <c r="AL279" s="163"/>
      <c r="AM279" s="163"/>
      <c r="AN279" s="163"/>
      <c r="AO279" s="163"/>
      <c r="AP279" s="163"/>
      <c r="AQ279" s="163"/>
      <c r="AR279" s="163"/>
      <c r="AS279" s="163"/>
      <c r="AT279" s="163"/>
      <c r="AU279" s="163"/>
      <c r="AV279" s="163"/>
      <c r="AW279" s="163"/>
      <c r="AX279" s="163"/>
      <c r="AY279" s="163"/>
      <c r="AZ279" s="163"/>
      <c r="BA279" s="163"/>
      <c r="BB279" s="163"/>
      <c r="BC279" s="163"/>
      <c r="BD279" s="163"/>
      <c r="BE279" s="163"/>
      <c r="BF279" s="163"/>
      <c r="BG279" s="163"/>
      <c r="BH279" s="163"/>
    </row>
    <row r="280" spans="1:60" outlineLevel="3" x14ac:dyDescent="0.2">
      <c r="A280" s="164"/>
      <c r="B280" s="165"/>
      <c r="C280" s="182" t="s">
        <v>761</v>
      </c>
      <c r="D280" s="183"/>
      <c r="E280" s="184">
        <v>44.004629999999999</v>
      </c>
      <c r="F280" s="162"/>
      <c r="G280" s="162"/>
      <c r="H280" s="162"/>
      <c r="I280" s="162"/>
      <c r="J280" s="162"/>
      <c r="K280" s="162"/>
      <c r="L280" s="162"/>
      <c r="M280" s="162"/>
      <c r="N280" s="166"/>
      <c r="O280" s="166"/>
      <c r="P280" s="166"/>
      <c r="Q280" s="166"/>
      <c r="R280" s="162"/>
      <c r="S280" s="162"/>
      <c r="T280" s="162"/>
      <c r="U280" s="162"/>
      <c r="V280" s="162"/>
      <c r="W280" s="162"/>
      <c r="X280" s="162"/>
      <c r="Y280" s="162"/>
      <c r="Z280" s="163"/>
      <c r="AA280" s="163"/>
      <c r="AB280" s="163"/>
      <c r="AC280" s="163"/>
      <c r="AD280" s="163"/>
      <c r="AE280" s="163"/>
      <c r="AF280" s="163"/>
      <c r="AG280" s="163" t="s">
        <v>222</v>
      </c>
      <c r="AH280" s="163">
        <v>0</v>
      </c>
      <c r="AI280" s="163"/>
      <c r="AJ280" s="163"/>
      <c r="AK280" s="163"/>
      <c r="AL280" s="163"/>
      <c r="AM280" s="163"/>
      <c r="AN280" s="163"/>
      <c r="AO280" s="163"/>
      <c r="AP280" s="163"/>
      <c r="AQ280" s="163"/>
      <c r="AR280" s="163"/>
      <c r="AS280" s="163"/>
      <c r="AT280" s="163"/>
      <c r="AU280" s="163"/>
      <c r="AV280" s="163"/>
      <c r="AW280" s="163"/>
      <c r="AX280" s="163"/>
      <c r="AY280" s="163"/>
      <c r="AZ280" s="163"/>
      <c r="BA280" s="163"/>
      <c r="BB280" s="163"/>
      <c r="BC280" s="163"/>
      <c r="BD280" s="163"/>
      <c r="BE280" s="163"/>
      <c r="BF280" s="163"/>
      <c r="BG280" s="163"/>
      <c r="BH280" s="163"/>
    </row>
    <row r="281" spans="1:60" x14ac:dyDescent="0.2">
      <c r="A281" s="147" t="s">
        <v>168</v>
      </c>
      <c r="B281" s="148" t="s">
        <v>108</v>
      </c>
      <c r="C281" s="149" t="s">
        <v>109</v>
      </c>
      <c r="D281" s="150"/>
      <c r="E281" s="151"/>
      <c r="F281" s="152"/>
      <c r="G281" s="152">
        <f>SUMIF(AG282:AG298,"&lt;&gt;NOR",G282:G298)</f>
        <v>0</v>
      </c>
      <c r="H281" s="152"/>
      <c r="I281" s="152">
        <f>SUM(I282:I298)</f>
        <v>8945.5600000000013</v>
      </c>
      <c r="J281" s="152"/>
      <c r="K281" s="152">
        <f>SUM(K282:K298)</f>
        <v>6667.83</v>
      </c>
      <c r="L281" s="152"/>
      <c r="M281" s="152">
        <f>SUM(M282:M298)</f>
        <v>0</v>
      </c>
      <c r="N281" s="151"/>
      <c r="O281" s="151">
        <f>SUM(O282:O298)</f>
        <v>0.08</v>
      </c>
      <c r="P281" s="151"/>
      <c r="Q281" s="151">
        <f>SUM(Q282:Q298)</f>
        <v>0</v>
      </c>
      <c r="R281" s="152"/>
      <c r="S281" s="152"/>
      <c r="T281" s="153"/>
      <c r="U281" s="154"/>
      <c r="V281" s="154">
        <f>SUM(V282:V298)</f>
        <v>11.509999999999998</v>
      </c>
      <c r="W281" s="154"/>
      <c r="X281" s="154"/>
      <c r="Y281" s="154"/>
      <c r="AG281" s="14" t="s">
        <v>169</v>
      </c>
    </row>
    <row r="282" spans="1:60" outlineLevel="1" x14ac:dyDescent="0.2">
      <c r="A282" s="155">
        <v>65</v>
      </c>
      <c r="B282" s="156" t="s">
        <v>762</v>
      </c>
      <c r="C282" s="157" t="s">
        <v>763</v>
      </c>
      <c r="D282" s="158" t="s">
        <v>231</v>
      </c>
      <c r="E282" s="159">
        <v>4.92</v>
      </c>
      <c r="F282" s="11"/>
      <c r="G282" s="160">
        <f>ROUND(E282*F282,2)</f>
        <v>0</v>
      </c>
      <c r="H282" s="11">
        <v>209.24</v>
      </c>
      <c r="I282" s="160">
        <f>ROUND(E282*H282,2)</f>
        <v>1029.46</v>
      </c>
      <c r="J282" s="11">
        <v>137.76</v>
      </c>
      <c r="K282" s="160">
        <f>ROUND(E282*J282,2)</f>
        <v>677.78</v>
      </c>
      <c r="L282" s="160">
        <v>21</v>
      </c>
      <c r="M282" s="160">
        <f>G282*(1+L282/100)</f>
        <v>0</v>
      </c>
      <c r="N282" s="159">
        <v>1.2600000000000001E-3</v>
      </c>
      <c r="O282" s="159">
        <f>ROUND(E282*N282,2)</f>
        <v>0.01</v>
      </c>
      <c r="P282" s="159">
        <v>0</v>
      </c>
      <c r="Q282" s="159">
        <f>ROUND(E282*P282,2)</f>
        <v>0</v>
      </c>
      <c r="R282" s="160" t="s">
        <v>764</v>
      </c>
      <c r="S282" s="160" t="s">
        <v>217</v>
      </c>
      <c r="T282" s="161" t="s">
        <v>217</v>
      </c>
      <c r="U282" s="162">
        <v>0.24</v>
      </c>
      <c r="V282" s="162">
        <f>ROUND(E282*U282,2)</f>
        <v>1.18</v>
      </c>
      <c r="W282" s="162"/>
      <c r="X282" s="162" t="s">
        <v>218</v>
      </c>
      <c r="Y282" s="162" t="s">
        <v>175</v>
      </c>
      <c r="Z282" s="163"/>
      <c r="AA282" s="163"/>
      <c r="AB282" s="163"/>
      <c r="AC282" s="163"/>
      <c r="AD282" s="163"/>
      <c r="AE282" s="163"/>
      <c r="AF282" s="163"/>
      <c r="AG282" s="163" t="s">
        <v>219</v>
      </c>
      <c r="AH282" s="163"/>
      <c r="AI282" s="163"/>
      <c r="AJ282" s="163"/>
      <c r="AK282" s="163"/>
      <c r="AL282" s="163"/>
      <c r="AM282" s="163"/>
      <c r="AN282" s="163"/>
      <c r="AO282" s="163"/>
      <c r="AP282" s="163"/>
      <c r="AQ282" s="163"/>
      <c r="AR282" s="163"/>
      <c r="AS282" s="163"/>
      <c r="AT282" s="163"/>
      <c r="AU282" s="163"/>
      <c r="AV282" s="163"/>
      <c r="AW282" s="163"/>
      <c r="AX282" s="163"/>
      <c r="AY282" s="163"/>
      <c r="AZ282" s="163"/>
      <c r="BA282" s="163"/>
      <c r="BB282" s="163"/>
      <c r="BC282" s="163"/>
      <c r="BD282" s="163"/>
      <c r="BE282" s="163"/>
      <c r="BF282" s="163"/>
      <c r="BG282" s="163"/>
      <c r="BH282" s="163"/>
    </row>
    <row r="283" spans="1:60" outlineLevel="2" x14ac:dyDescent="0.2">
      <c r="A283" s="164"/>
      <c r="B283" s="165"/>
      <c r="C283" s="258" t="s">
        <v>765</v>
      </c>
      <c r="D283" s="259"/>
      <c r="E283" s="259"/>
      <c r="F283" s="259"/>
      <c r="G283" s="259"/>
      <c r="H283" s="162"/>
      <c r="I283" s="162"/>
      <c r="J283" s="162"/>
      <c r="K283" s="162"/>
      <c r="L283" s="162"/>
      <c r="M283" s="162"/>
      <c r="N283" s="166"/>
      <c r="O283" s="166"/>
      <c r="P283" s="166"/>
      <c r="Q283" s="166"/>
      <c r="R283" s="162"/>
      <c r="S283" s="162"/>
      <c r="T283" s="162"/>
      <c r="U283" s="162"/>
      <c r="V283" s="162"/>
      <c r="W283" s="162"/>
      <c r="X283" s="162"/>
      <c r="Y283" s="162"/>
      <c r="Z283" s="163"/>
      <c r="AA283" s="163"/>
      <c r="AB283" s="163"/>
      <c r="AC283" s="163"/>
      <c r="AD283" s="163"/>
      <c r="AE283" s="163"/>
      <c r="AF283" s="163"/>
      <c r="AG283" s="163" t="s">
        <v>178</v>
      </c>
      <c r="AH283" s="163"/>
      <c r="AI283" s="163"/>
      <c r="AJ283" s="163"/>
      <c r="AK283" s="163"/>
      <c r="AL283" s="163"/>
      <c r="AM283" s="163"/>
      <c r="AN283" s="163"/>
      <c r="AO283" s="163"/>
      <c r="AP283" s="163"/>
      <c r="AQ283" s="163"/>
      <c r="AR283" s="163"/>
      <c r="AS283" s="163"/>
      <c r="AT283" s="163"/>
      <c r="AU283" s="163"/>
      <c r="AV283" s="163"/>
      <c r="AW283" s="163"/>
      <c r="AX283" s="163"/>
      <c r="AY283" s="163"/>
      <c r="AZ283" s="163"/>
      <c r="BA283" s="163"/>
      <c r="BB283" s="163"/>
      <c r="BC283" s="163"/>
      <c r="BD283" s="163"/>
      <c r="BE283" s="163"/>
      <c r="BF283" s="163"/>
      <c r="BG283" s="163"/>
      <c r="BH283" s="163"/>
    </row>
    <row r="284" spans="1:60" outlineLevel="3" x14ac:dyDescent="0.2">
      <c r="A284" s="164"/>
      <c r="B284" s="165"/>
      <c r="C284" s="260" t="s">
        <v>766</v>
      </c>
      <c r="D284" s="261"/>
      <c r="E284" s="261"/>
      <c r="F284" s="261"/>
      <c r="G284" s="261"/>
      <c r="H284" s="162"/>
      <c r="I284" s="162"/>
      <c r="J284" s="162"/>
      <c r="K284" s="162"/>
      <c r="L284" s="162"/>
      <c r="M284" s="162"/>
      <c r="N284" s="166"/>
      <c r="O284" s="166"/>
      <c r="P284" s="166"/>
      <c r="Q284" s="166"/>
      <c r="R284" s="162"/>
      <c r="S284" s="162"/>
      <c r="T284" s="162"/>
      <c r="U284" s="162"/>
      <c r="V284" s="162"/>
      <c r="W284" s="162"/>
      <c r="X284" s="162"/>
      <c r="Y284" s="162"/>
      <c r="Z284" s="163"/>
      <c r="AA284" s="163"/>
      <c r="AB284" s="163"/>
      <c r="AC284" s="163"/>
      <c r="AD284" s="163"/>
      <c r="AE284" s="163"/>
      <c r="AF284" s="163"/>
      <c r="AG284" s="163" t="s">
        <v>178</v>
      </c>
      <c r="AH284" s="163"/>
      <c r="AI284" s="163"/>
      <c r="AJ284" s="163"/>
      <c r="AK284" s="163"/>
      <c r="AL284" s="163"/>
      <c r="AM284" s="163"/>
      <c r="AN284" s="163"/>
      <c r="AO284" s="163"/>
      <c r="AP284" s="163"/>
      <c r="AQ284" s="163"/>
      <c r="AR284" s="163"/>
      <c r="AS284" s="163"/>
      <c r="AT284" s="163"/>
      <c r="AU284" s="163"/>
      <c r="AV284" s="163"/>
      <c r="AW284" s="163"/>
      <c r="AX284" s="163"/>
      <c r="AY284" s="163"/>
      <c r="AZ284" s="163"/>
      <c r="BA284" s="163"/>
      <c r="BB284" s="163"/>
      <c r="BC284" s="163"/>
      <c r="BD284" s="163"/>
      <c r="BE284" s="163"/>
      <c r="BF284" s="163"/>
      <c r="BG284" s="163"/>
      <c r="BH284" s="163"/>
    </row>
    <row r="285" spans="1:60" ht="22.5" outlineLevel="3" x14ac:dyDescent="0.2">
      <c r="A285" s="164"/>
      <c r="B285" s="165"/>
      <c r="C285" s="260" t="s">
        <v>767</v>
      </c>
      <c r="D285" s="261"/>
      <c r="E285" s="261"/>
      <c r="F285" s="261"/>
      <c r="G285" s="261"/>
      <c r="H285" s="162"/>
      <c r="I285" s="162"/>
      <c r="J285" s="162"/>
      <c r="K285" s="162"/>
      <c r="L285" s="162"/>
      <c r="M285" s="162"/>
      <c r="N285" s="166"/>
      <c r="O285" s="166"/>
      <c r="P285" s="166"/>
      <c r="Q285" s="166"/>
      <c r="R285" s="162"/>
      <c r="S285" s="162"/>
      <c r="T285" s="162"/>
      <c r="U285" s="162"/>
      <c r="V285" s="162"/>
      <c r="W285" s="162"/>
      <c r="X285" s="162"/>
      <c r="Y285" s="162"/>
      <c r="Z285" s="163"/>
      <c r="AA285" s="163"/>
      <c r="AB285" s="163"/>
      <c r="AC285" s="163"/>
      <c r="AD285" s="163"/>
      <c r="AE285" s="163"/>
      <c r="AF285" s="163"/>
      <c r="AG285" s="163" t="s">
        <v>178</v>
      </c>
      <c r="AH285" s="163"/>
      <c r="AI285" s="163"/>
      <c r="AJ285" s="163"/>
      <c r="AK285" s="163"/>
      <c r="AL285" s="163"/>
      <c r="AM285" s="163"/>
      <c r="AN285" s="163"/>
      <c r="AO285" s="163"/>
      <c r="AP285" s="163"/>
      <c r="AQ285" s="163"/>
      <c r="AR285" s="163"/>
      <c r="AS285" s="163"/>
      <c r="AT285" s="163"/>
      <c r="AU285" s="163"/>
      <c r="AV285" s="163"/>
      <c r="AW285" s="163"/>
      <c r="AX285" s="163"/>
      <c r="AY285" s="163"/>
      <c r="AZ285" s="163"/>
      <c r="BA285" s="173" t="str">
        <f>C285</f>
        <v>- pochozí hydroizolační nátěrový systém s protiskluznou úpravou dvousložkový na bázi kombinace epoxi-polyuretanové pryskyřice, mechanicky odolný, pružný se schopností překlenování trhlin</v>
      </c>
      <c r="BB285" s="163"/>
      <c r="BC285" s="163"/>
      <c r="BD285" s="163"/>
      <c r="BE285" s="163"/>
      <c r="BF285" s="163"/>
      <c r="BG285" s="163"/>
      <c r="BH285" s="163"/>
    </row>
    <row r="286" spans="1:60" outlineLevel="2" x14ac:dyDescent="0.2">
      <c r="A286" s="164"/>
      <c r="B286" s="165"/>
      <c r="C286" s="182" t="s">
        <v>703</v>
      </c>
      <c r="D286" s="183"/>
      <c r="E286" s="184"/>
      <c r="F286" s="162"/>
      <c r="G286" s="162"/>
      <c r="H286" s="162"/>
      <c r="I286" s="162"/>
      <c r="J286" s="162"/>
      <c r="K286" s="162"/>
      <c r="L286" s="162"/>
      <c r="M286" s="162"/>
      <c r="N286" s="166"/>
      <c r="O286" s="166"/>
      <c r="P286" s="166"/>
      <c r="Q286" s="166"/>
      <c r="R286" s="162"/>
      <c r="S286" s="162"/>
      <c r="T286" s="162"/>
      <c r="U286" s="162"/>
      <c r="V286" s="162"/>
      <c r="W286" s="162"/>
      <c r="X286" s="162"/>
      <c r="Y286" s="162"/>
      <c r="Z286" s="163"/>
      <c r="AA286" s="163"/>
      <c r="AB286" s="163"/>
      <c r="AC286" s="163"/>
      <c r="AD286" s="163"/>
      <c r="AE286" s="163"/>
      <c r="AF286" s="163"/>
      <c r="AG286" s="163" t="s">
        <v>222</v>
      </c>
      <c r="AH286" s="163">
        <v>0</v>
      </c>
      <c r="AI286" s="163"/>
      <c r="AJ286" s="163"/>
      <c r="AK286" s="163"/>
      <c r="AL286" s="163"/>
      <c r="AM286" s="163"/>
      <c r="AN286" s="163"/>
      <c r="AO286" s="163"/>
      <c r="AP286" s="163"/>
      <c r="AQ286" s="163"/>
      <c r="AR286" s="163"/>
      <c r="AS286" s="163"/>
      <c r="AT286" s="163"/>
      <c r="AU286" s="163"/>
      <c r="AV286" s="163"/>
      <c r="AW286" s="163"/>
      <c r="AX286" s="163"/>
      <c r="AY286" s="163"/>
      <c r="AZ286" s="163"/>
      <c r="BA286" s="163"/>
      <c r="BB286" s="163"/>
      <c r="BC286" s="163"/>
      <c r="BD286" s="163"/>
      <c r="BE286" s="163"/>
      <c r="BF286" s="163"/>
      <c r="BG286" s="163"/>
      <c r="BH286" s="163"/>
    </row>
    <row r="287" spans="1:60" outlineLevel="3" x14ac:dyDescent="0.2">
      <c r="A287" s="164"/>
      <c r="B287" s="165"/>
      <c r="C287" s="182" t="s">
        <v>768</v>
      </c>
      <c r="D287" s="183"/>
      <c r="E287" s="184">
        <v>4.92</v>
      </c>
      <c r="F287" s="162"/>
      <c r="G287" s="162"/>
      <c r="H287" s="162"/>
      <c r="I287" s="162"/>
      <c r="J287" s="162"/>
      <c r="K287" s="162"/>
      <c r="L287" s="162"/>
      <c r="M287" s="162"/>
      <c r="N287" s="166"/>
      <c r="O287" s="166"/>
      <c r="P287" s="166"/>
      <c r="Q287" s="166"/>
      <c r="R287" s="162"/>
      <c r="S287" s="162"/>
      <c r="T287" s="162"/>
      <c r="U287" s="162"/>
      <c r="V287" s="162"/>
      <c r="W287" s="162"/>
      <c r="X287" s="162"/>
      <c r="Y287" s="162"/>
      <c r="Z287" s="163"/>
      <c r="AA287" s="163"/>
      <c r="AB287" s="163"/>
      <c r="AC287" s="163"/>
      <c r="AD287" s="163"/>
      <c r="AE287" s="163"/>
      <c r="AF287" s="163"/>
      <c r="AG287" s="163" t="s">
        <v>222</v>
      </c>
      <c r="AH287" s="163">
        <v>0</v>
      </c>
      <c r="AI287" s="163"/>
      <c r="AJ287" s="163"/>
      <c r="AK287" s="163"/>
      <c r="AL287" s="163"/>
      <c r="AM287" s="163"/>
      <c r="AN287" s="163"/>
      <c r="AO287" s="163"/>
      <c r="AP287" s="163"/>
      <c r="AQ287" s="163"/>
      <c r="AR287" s="163"/>
      <c r="AS287" s="163"/>
      <c r="AT287" s="163"/>
      <c r="AU287" s="163"/>
      <c r="AV287" s="163"/>
      <c r="AW287" s="163"/>
      <c r="AX287" s="163"/>
      <c r="AY287" s="163"/>
      <c r="AZ287" s="163"/>
      <c r="BA287" s="163"/>
      <c r="BB287" s="163"/>
      <c r="BC287" s="163"/>
      <c r="BD287" s="163"/>
      <c r="BE287" s="163"/>
      <c r="BF287" s="163"/>
      <c r="BG287" s="163"/>
      <c r="BH287" s="163"/>
    </row>
    <row r="288" spans="1:60" ht="22.5" outlineLevel="1" x14ac:dyDescent="0.2">
      <c r="A288" s="155">
        <v>66</v>
      </c>
      <c r="B288" s="156" t="s">
        <v>769</v>
      </c>
      <c r="C288" s="157" t="s">
        <v>770</v>
      </c>
      <c r="D288" s="158" t="s">
        <v>231</v>
      </c>
      <c r="E288" s="159">
        <v>12.73</v>
      </c>
      <c r="F288" s="11"/>
      <c r="G288" s="160">
        <f>ROUND(E288*F288,2)</f>
        <v>0</v>
      </c>
      <c r="H288" s="11">
        <v>270.83999999999997</v>
      </c>
      <c r="I288" s="160">
        <f>ROUND(E288*H288,2)</f>
        <v>3447.79</v>
      </c>
      <c r="J288" s="11">
        <v>179.16</v>
      </c>
      <c r="K288" s="160">
        <f>ROUND(E288*J288,2)</f>
        <v>2280.71</v>
      </c>
      <c r="L288" s="160">
        <v>21</v>
      </c>
      <c r="M288" s="160">
        <f>G288*(1+L288/100)</f>
        <v>0</v>
      </c>
      <c r="N288" s="159">
        <v>2.2300000000000002E-3</v>
      </c>
      <c r="O288" s="159">
        <f>ROUND(E288*N288,2)</f>
        <v>0.03</v>
      </c>
      <c r="P288" s="159">
        <v>0</v>
      </c>
      <c r="Q288" s="159">
        <f>ROUND(E288*P288,2)</f>
        <v>0</v>
      </c>
      <c r="R288" s="160" t="s">
        <v>764</v>
      </c>
      <c r="S288" s="160" t="s">
        <v>217</v>
      </c>
      <c r="T288" s="161" t="s">
        <v>217</v>
      </c>
      <c r="U288" s="162">
        <v>0.31</v>
      </c>
      <c r="V288" s="162">
        <f>ROUND(E288*U288,2)</f>
        <v>3.95</v>
      </c>
      <c r="W288" s="162"/>
      <c r="X288" s="162" t="s">
        <v>218</v>
      </c>
      <c r="Y288" s="162" t="s">
        <v>175</v>
      </c>
      <c r="Z288" s="163"/>
      <c r="AA288" s="163"/>
      <c r="AB288" s="163"/>
      <c r="AC288" s="163"/>
      <c r="AD288" s="163"/>
      <c r="AE288" s="163"/>
      <c r="AF288" s="163"/>
      <c r="AG288" s="163" t="s">
        <v>219</v>
      </c>
      <c r="AH288" s="163"/>
      <c r="AI288" s="163"/>
      <c r="AJ288" s="163"/>
      <c r="AK288" s="163"/>
      <c r="AL288" s="163"/>
      <c r="AM288" s="163"/>
      <c r="AN288" s="163"/>
      <c r="AO288" s="163"/>
      <c r="AP288" s="163"/>
      <c r="AQ288" s="163"/>
      <c r="AR288" s="163"/>
      <c r="AS288" s="163"/>
      <c r="AT288" s="163"/>
      <c r="AU288" s="163"/>
      <c r="AV288" s="163"/>
      <c r="AW288" s="163"/>
      <c r="AX288" s="163"/>
      <c r="AY288" s="163"/>
      <c r="AZ288" s="163"/>
      <c r="BA288" s="163"/>
      <c r="BB288" s="163"/>
      <c r="BC288" s="163"/>
      <c r="BD288" s="163"/>
      <c r="BE288" s="163"/>
      <c r="BF288" s="163"/>
      <c r="BG288" s="163"/>
      <c r="BH288" s="163"/>
    </row>
    <row r="289" spans="1:60" outlineLevel="2" x14ac:dyDescent="0.2">
      <c r="A289" s="164"/>
      <c r="B289" s="165"/>
      <c r="C289" s="182" t="s">
        <v>583</v>
      </c>
      <c r="D289" s="183"/>
      <c r="E289" s="184"/>
      <c r="F289" s="162"/>
      <c r="G289" s="162"/>
      <c r="H289" s="162"/>
      <c r="I289" s="162"/>
      <c r="J289" s="162"/>
      <c r="K289" s="162"/>
      <c r="L289" s="162"/>
      <c r="M289" s="162"/>
      <c r="N289" s="166"/>
      <c r="O289" s="166"/>
      <c r="P289" s="166"/>
      <c r="Q289" s="166"/>
      <c r="R289" s="162"/>
      <c r="S289" s="162"/>
      <c r="T289" s="162"/>
      <c r="U289" s="162"/>
      <c r="V289" s="162"/>
      <c r="W289" s="162"/>
      <c r="X289" s="162"/>
      <c r="Y289" s="162"/>
      <c r="Z289" s="163"/>
      <c r="AA289" s="163"/>
      <c r="AB289" s="163"/>
      <c r="AC289" s="163"/>
      <c r="AD289" s="163"/>
      <c r="AE289" s="163"/>
      <c r="AF289" s="163"/>
      <c r="AG289" s="163" t="s">
        <v>222</v>
      </c>
      <c r="AH289" s="163">
        <v>0</v>
      </c>
      <c r="AI289" s="163"/>
      <c r="AJ289" s="163"/>
      <c r="AK289" s="163"/>
      <c r="AL289" s="163"/>
      <c r="AM289" s="163"/>
      <c r="AN289" s="163"/>
      <c r="AO289" s="163"/>
      <c r="AP289" s="163"/>
      <c r="AQ289" s="163"/>
      <c r="AR289" s="163"/>
      <c r="AS289" s="163"/>
      <c r="AT289" s="163"/>
      <c r="AU289" s="163"/>
      <c r="AV289" s="163"/>
      <c r="AW289" s="163"/>
      <c r="AX289" s="163"/>
      <c r="AY289" s="163"/>
      <c r="AZ289" s="163"/>
      <c r="BA289" s="163"/>
      <c r="BB289" s="163"/>
      <c r="BC289" s="163"/>
      <c r="BD289" s="163"/>
      <c r="BE289" s="163"/>
      <c r="BF289" s="163"/>
      <c r="BG289" s="163"/>
      <c r="BH289" s="163"/>
    </row>
    <row r="290" spans="1:60" outlineLevel="3" x14ac:dyDescent="0.2">
      <c r="A290" s="164"/>
      <c r="B290" s="165"/>
      <c r="C290" s="182" t="s">
        <v>771</v>
      </c>
      <c r="D290" s="183"/>
      <c r="E290" s="184">
        <v>12.73</v>
      </c>
      <c r="F290" s="162"/>
      <c r="G290" s="162"/>
      <c r="H290" s="162"/>
      <c r="I290" s="162"/>
      <c r="J290" s="162"/>
      <c r="K290" s="162"/>
      <c r="L290" s="162"/>
      <c r="M290" s="162"/>
      <c r="N290" s="166"/>
      <c r="O290" s="166"/>
      <c r="P290" s="166"/>
      <c r="Q290" s="166"/>
      <c r="R290" s="162"/>
      <c r="S290" s="162"/>
      <c r="T290" s="162"/>
      <c r="U290" s="162"/>
      <c r="V290" s="162"/>
      <c r="W290" s="162"/>
      <c r="X290" s="162"/>
      <c r="Y290" s="162"/>
      <c r="Z290" s="163"/>
      <c r="AA290" s="163"/>
      <c r="AB290" s="163"/>
      <c r="AC290" s="163"/>
      <c r="AD290" s="163"/>
      <c r="AE290" s="163"/>
      <c r="AF290" s="163"/>
      <c r="AG290" s="163" t="s">
        <v>222</v>
      </c>
      <c r="AH290" s="163">
        <v>0</v>
      </c>
      <c r="AI290" s="163"/>
      <c r="AJ290" s="163"/>
      <c r="AK290" s="163"/>
      <c r="AL290" s="163"/>
      <c r="AM290" s="163"/>
      <c r="AN290" s="163"/>
      <c r="AO290" s="163"/>
      <c r="AP290" s="163"/>
      <c r="AQ290" s="163"/>
      <c r="AR290" s="163"/>
      <c r="AS290" s="163"/>
      <c r="AT290" s="163"/>
      <c r="AU290" s="163"/>
      <c r="AV290" s="163"/>
      <c r="AW290" s="163"/>
      <c r="AX290" s="163"/>
      <c r="AY290" s="163"/>
      <c r="AZ290" s="163"/>
      <c r="BA290" s="163"/>
      <c r="BB290" s="163"/>
      <c r="BC290" s="163"/>
      <c r="BD290" s="163"/>
      <c r="BE290" s="163"/>
      <c r="BF290" s="163"/>
      <c r="BG290" s="163"/>
      <c r="BH290" s="163"/>
    </row>
    <row r="291" spans="1:60" ht="22.5" outlineLevel="1" x14ac:dyDescent="0.2">
      <c r="A291" s="155">
        <v>67</v>
      </c>
      <c r="B291" s="156" t="s">
        <v>772</v>
      </c>
      <c r="C291" s="157" t="s">
        <v>773</v>
      </c>
      <c r="D291" s="158" t="s">
        <v>231</v>
      </c>
      <c r="E291" s="159">
        <v>16.079999999999998</v>
      </c>
      <c r="F291" s="11"/>
      <c r="G291" s="160">
        <f>ROUND(E291*F291,2)</f>
        <v>0</v>
      </c>
      <c r="H291" s="11">
        <v>277.88</v>
      </c>
      <c r="I291" s="160">
        <f>ROUND(E291*H291,2)</f>
        <v>4468.3100000000004</v>
      </c>
      <c r="J291" s="11">
        <v>225.12</v>
      </c>
      <c r="K291" s="160">
        <f>ROUND(E291*J291,2)</f>
        <v>3619.93</v>
      </c>
      <c r="L291" s="160">
        <v>21</v>
      </c>
      <c r="M291" s="160">
        <f>G291*(1+L291/100)</f>
        <v>0</v>
      </c>
      <c r="N291" s="159">
        <v>2.2899999999999999E-3</v>
      </c>
      <c r="O291" s="159">
        <f>ROUND(E291*N291,2)</f>
        <v>0.04</v>
      </c>
      <c r="P291" s="159">
        <v>0</v>
      </c>
      <c r="Q291" s="159">
        <f>ROUND(E291*P291,2)</f>
        <v>0</v>
      </c>
      <c r="R291" s="160" t="s">
        <v>764</v>
      </c>
      <c r="S291" s="160" t="s">
        <v>217</v>
      </c>
      <c r="T291" s="161" t="s">
        <v>217</v>
      </c>
      <c r="U291" s="162">
        <v>0.39</v>
      </c>
      <c r="V291" s="162">
        <f>ROUND(E291*U291,2)</f>
        <v>6.27</v>
      </c>
      <c r="W291" s="162"/>
      <c r="X291" s="162" t="s">
        <v>218</v>
      </c>
      <c r="Y291" s="162" t="s">
        <v>175</v>
      </c>
      <c r="Z291" s="163"/>
      <c r="AA291" s="163"/>
      <c r="AB291" s="163"/>
      <c r="AC291" s="163"/>
      <c r="AD291" s="163"/>
      <c r="AE291" s="163"/>
      <c r="AF291" s="163"/>
      <c r="AG291" s="163" t="s">
        <v>219</v>
      </c>
      <c r="AH291" s="163"/>
      <c r="AI291" s="163"/>
      <c r="AJ291" s="163"/>
      <c r="AK291" s="163"/>
      <c r="AL291" s="163"/>
      <c r="AM291" s="163"/>
      <c r="AN291" s="163"/>
      <c r="AO291" s="163"/>
      <c r="AP291" s="163"/>
      <c r="AQ291" s="163"/>
      <c r="AR291" s="163"/>
      <c r="AS291" s="163"/>
      <c r="AT291" s="163"/>
      <c r="AU291" s="163"/>
      <c r="AV291" s="163"/>
      <c r="AW291" s="163"/>
      <c r="AX291" s="163"/>
      <c r="AY291" s="163"/>
      <c r="AZ291" s="163"/>
      <c r="BA291" s="163"/>
      <c r="BB291" s="163"/>
      <c r="BC291" s="163"/>
      <c r="BD291" s="163"/>
      <c r="BE291" s="163"/>
      <c r="BF291" s="163"/>
      <c r="BG291" s="163"/>
      <c r="BH291" s="163"/>
    </row>
    <row r="292" spans="1:60" outlineLevel="2" x14ac:dyDescent="0.2">
      <c r="A292" s="164"/>
      <c r="B292" s="165"/>
      <c r="C292" s="182" t="s">
        <v>583</v>
      </c>
      <c r="D292" s="183"/>
      <c r="E292" s="184"/>
      <c r="F292" s="162"/>
      <c r="G292" s="162"/>
      <c r="H292" s="162"/>
      <c r="I292" s="162"/>
      <c r="J292" s="162"/>
      <c r="K292" s="162"/>
      <c r="L292" s="162"/>
      <c r="M292" s="162"/>
      <c r="N292" s="166"/>
      <c r="O292" s="166"/>
      <c r="P292" s="166"/>
      <c r="Q292" s="166"/>
      <c r="R292" s="162"/>
      <c r="S292" s="162"/>
      <c r="T292" s="162"/>
      <c r="U292" s="162"/>
      <c r="V292" s="162"/>
      <c r="W292" s="162"/>
      <c r="X292" s="162"/>
      <c r="Y292" s="162"/>
      <c r="Z292" s="163"/>
      <c r="AA292" s="163"/>
      <c r="AB292" s="163"/>
      <c r="AC292" s="163"/>
      <c r="AD292" s="163"/>
      <c r="AE292" s="163"/>
      <c r="AF292" s="163"/>
      <c r="AG292" s="163" t="s">
        <v>222</v>
      </c>
      <c r="AH292" s="163">
        <v>0</v>
      </c>
      <c r="AI292" s="163"/>
      <c r="AJ292" s="163"/>
      <c r="AK292" s="163"/>
      <c r="AL292" s="163"/>
      <c r="AM292" s="163"/>
      <c r="AN292" s="163"/>
      <c r="AO292" s="163"/>
      <c r="AP292" s="163"/>
      <c r="AQ292" s="163"/>
      <c r="AR292" s="163"/>
      <c r="AS292" s="163"/>
      <c r="AT292" s="163"/>
      <c r="AU292" s="163"/>
      <c r="AV292" s="163"/>
      <c r="AW292" s="163"/>
      <c r="AX292" s="163"/>
      <c r="AY292" s="163"/>
      <c r="AZ292" s="163"/>
      <c r="BA292" s="163"/>
      <c r="BB292" s="163"/>
      <c r="BC292" s="163"/>
      <c r="BD292" s="163"/>
      <c r="BE292" s="163"/>
      <c r="BF292" s="163"/>
      <c r="BG292" s="163"/>
      <c r="BH292" s="163"/>
    </row>
    <row r="293" spans="1:60" outlineLevel="3" x14ac:dyDescent="0.2">
      <c r="A293" s="164"/>
      <c r="B293" s="165"/>
      <c r="C293" s="182" t="s">
        <v>774</v>
      </c>
      <c r="D293" s="183"/>
      <c r="E293" s="184">
        <v>16.079999999999998</v>
      </c>
      <c r="F293" s="162"/>
      <c r="G293" s="162"/>
      <c r="H293" s="162"/>
      <c r="I293" s="162"/>
      <c r="J293" s="162"/>
      <c r="K293" s="162"/>
      <c r="L293" s="162"/>
      <c r="M293" s="162"/>
      <c r="N293" s="166"/>
      <c r="O293" s="166"/>
      <c r="P293" s="166"/>
      <c r="Q293" s="166"/>
      <c r="R293" s="162"/>
      <c r="S293" s="162"/>
      <c r="T293" s="162"/>
      <c r="U293" s="162"/>
      <c r="V293" s="162"/>
      <c r="W293" s="162"/>
      <c r="X293" s="162"/>
      <c r="Y293" s="162"/>
      <c r="Z293" s="163"/>
      <c r="AA293" s="163"/>
      <c r="AB293" s="163"/>
      <c r="AC293" s="163"/>
      <c r="AD293" s="163"/>
      <c r="AE293" s="163"/>
      <c r="AF293" s="163"/>
      <c r="AG293" s="163" t="s">
        <v>222</v>
      </c>
      <c r="AH293" s="163">
        <v>0</v>
      </c>
      <c r="AI293" s="163"/>
      <c r="AJ293" s="163"/>
      <c r="AK293" s="163"/>
      <c r="AL293" s="163"/>
      <c r="AM293" s="163"/>
      <c r="AN293" s="163"/>
      <c r="AO293" s="163"/>
      <c r="AP293" s="163"/>
      <c r="AQ293" s="163"/>
      <c r="AR293" s="163"/>
      <c r="AS293" s="163"/>
      <c r="AT293" s="163"/>
      <c r="AU293" s="163"/>
      <c r="AV293" s="163"/>
      <c r="AW293" s="163"/>
      <c r="AX293" s="163"/>
      <c r="AY293" s="163"/>
      <c r="AZ293" s="163"/>
      <c r="BA293" s="163"/>
      <c r="BB293" s="163"/>
      <c r="BC293" s="163"/>
      <c r="BD293" s="163"/>
      <c r="BE293" s="163"/>
      <c r="BF293" s="163"/>
      <c r="BG293" s="163"/>
      <c r="BH293" s="163"/>
    </row>
    <row r="294" spans="1:60" outlineLevel="1" x14ac:dyDescent="0.2">
      <c r="A294" s="155">
        <v>68</v>
      </c>
      <c r="B294" s="156" t="s">
        <v>775</v>
      </c>
      <c r="C294" s="157" t="s">
        <v>776</v>
      </c>
      <c r="D294" s="158" t="s">
        <v>282</v>
      </c>
      <c r="E294" s="159">
        <v>7.1410000000000001E-2</v>
      </c>
      <c r="F294" s="11"/>
      <c r="G294" s="160">
        <f>ROUND(E294*F294,2)</f>
        <v>0</v>
      </c>
      <c r="H294" s="11">
        <v>0</v>
      </c>
      <c r="I294" s="160">
        <f>ROUND(E294*H294,2)</f>
        <v>0</v>
      </c>
      <c r="J294" s="11">
        <v>1252</v>
      </c>
      <c r="K294" s="160">
        <f>ROUND(E294*J294,2)</f>
        <v>89.41</v>
      </c>
      <c r="L294" s="160">
        <v>21</v>
      </c>
      <c r="M294" s="160">
        <f>G294*(1+L294/100)</f>
        <v>0</v>
      </c>
      <c r="N294" s="159">
        <v>0</v>
      </c>
      <c r="O294" s="159">
        <f>ROUND(E294*N294,2)</f>
        <v>0</v>
      </c>
      <c r="P294" s="159">
        <v>0</v>
      </c>
      <c r="Q294" s="159">
        <f>ROUND(E294*P294,2)</f>
        <v>0</v>
      </c>
      <c r="R294" s="160" t="s">
        <v>764</v>
      </c>
      <c r="S294" s="160" t="s">
        <v>217</v>
      </c>
      <c r="T294" s="161" t="s">
        <v>217</v>
      </c>
      <c r="U294" s="162">
        <v>1.5669999999999999</v>
      </c>
      <c r="V294" s="162">
        <f>ROUND(E294*U294,2)</f>
        <v>0.11</v>
      </c>
      <c r="W294" s="162"/>
      <c r="X294" s="162" t="s">
        <v>454</v>
      </c>
      <c r="Y294" s="162" t="s">
        <v>175</v>
      </c>
      <c r="Z294" s="163"/>
      <c r="AA294" s="163"/>
      <c r="AB294" s="163"/>
      <c r="AC294" s="163"/>
      <c r="AD294" s="163"/>
      <c r="AE294" s="163"/>
      <c r="AF294" s="163"/>
      <c r="AG294" s="163" t="s">
        <v>455</v>
      </c>
      <c r="AH294" s="163"/>
      <c r="AI294" s="163"/>
      <c r="AJ294" s="163"/>
      <c r="AK294" s="163"/>
      <c r="AL294" s="163"/>
      <c r="AM294" s="163"/>
      <c r="AN294" s="163"/>
      <c r="AO294" s="163"/>
      <c r="AP294" s="163"/>
      <c r="AQ294" s="163"/>
      <c r="AR294" s="163"/>
      <c r="AS294" s="163"/>
      <c r="AT294" s="163"/>
      <c r="AU294" s="163"/>
      <c r="AV294" s="163"/>
      <c r="AW294" s="163"/>
      <c r="AX294" s="163"/>
      <c r="AY294" s="163"/>
      <c r="AZ294" s="163"/>
      <c r="BA294" s="163"/>
      <c r="BB294" s="163"/>
      <c r="BC294" s="163"/>
      <c r="BD294" s="163"/>
      <c r="BE294" s="163"/>
      <c r="BF294" s="163"/>
      <c r="BG294" s="163"/>
      <c r="BH294" s="163"/>
    </row>
    <row r="295" spans="1:60" outlineLevel="2" x14ac:dyDescent="0.2">
      <c r="A295" s="164"/>
      <c r="B295" s="165"/>
      <c r="C295" s="269" t="s">
        <v>777</v>
      </c>
      <c r="D295" s="270"/>
      <c r="E295" s="270"/>
      <c r="F295" s="270"/>
      <c r="G295" s="270"/>
      <c r="H295" s="162"/>
      <c r="I295" s="162"/>
      <c r="J295" s="162"/>
      <c r="K295" s="162"/>
      <c r="L295" s="162"/>
      <c r="M295" s="162"/>
      <c r="N295" s="166"/>
      <c r="O295" s="166"/>
      <c r="P295" s="166"/>
      <c r="Q295" s="166"/>
      <c r="R295" s="162"/>
      <c r="S295" s="162"/>
      <c r="T295" s="162"/>
      <c r="U295" s="162"/>
      <c r="V295" s="162"/>
      <c r="W295" s="162"/>
      <c r="X295" s="162"/>
      <c r="Y295" s="162"/>
      <c r="Z295" s="163"/>
      <c r="AA295" s="163"/>
      <c r="AB295" s="163"/>
      <c r="AC295" s="163"/>
      <c r="AD295" s="163"/>
      <c r="AE295" s="163"/>
      <c r="AF295" s="163"/>
      <c r="AG295" s="163" t="s">
        <v>221</v>
      </c>
      <c r="AH295" s="163"/>
      <c r="AI295" s="163"/>
      <c r="AJ295" s="163"/>
      <c r="AK295" s="163"/>
      <c r="AL295" s="163"/>
      <c r="AM295" s="163"/>
      <c r="AN295" s="163"/>
      <c r="AO295" s="163"/>
      <c r="AP295" s="163"/>
      <c r="AQ295" s="163"/>
      <c r="AR295" s="163"/>
      <c r="AS295" s="163"/>
      <c r="AT295" s="163"/>
      <c r="AU295" s="163"/>
      <c r="AV295" s="163"/>
      <c r="AW295" s="163"/>
      <c r="AX295" s="163"/>
      <c r="AY295" s="163"/>
      <c r="AZ295" s="163"/>
      <c r="BA295" s="163"/>
      <c r="BB295" s="163"/>
      <c r="BC295" s="163"/>
      <c r="BD295" s="163"/>
      <c r="BE295" s="163"/>
      <c r="BF295" s="163"/>
      <c r="BG295" s="163"/>
      <c r="BH295" s="163"/>
    </row>
    <row r="296" spans="1:60" outlineLevel="2" x14ac:dyDescent="0.2">
      <c r="A296" s="164"/>
      <c r="B296" s="165"/>
      <c r="C296" s="182" t="s">
        <v>456</v>
      </c>
      <c r="D296" s="183"/>
      <c r="E296" s="184"/>
      <c r="F296" s="162"/>
      <c r="G296" s="162"/>
      <c r="H296" s="162"/>
      <c r="I296" s="162"/>
      <c r="J296" s="162"/>
      <c r="K296" s="162"/>
      <c r="L296" s="162"/>
      <c r="M296" s="162"/>
      <c r="N296" s="166"/>
      <c r="O296" s="166"/>
      <c r="P296" s="166"/>
      <c r="Q296" s="166"/>
      <c r="R296" s="162"/>
      <c r="S296" s="162"/>
      <c r="T296" s="162"/>
      <c r="U296" s="162"/>
      <c r="V296" s="162"/>
      <c r="W296" s="162"/>
      <c r="X296" s="162"/>
      <c r="Y296" s="162"/>
      <c r="Z296" s="163"/>
      <c r="AA296" s="163"/>
      <c r="AB296" s="163"/>
      <c r="AC296" s="163"/>
      <c r="AD296" s="163"/>
      <c r="AE296" s="163"/>
      <c r="AF296" s="163"/>
      <c r="AG296" s="163" t="s">
        <v>222</v>
      </c>
      <c r="AH296" s="163">
        <v>0</v>
      </c>
      <c r="AI296" s="163"/>
      <c r="AJ296" s="163"/>
      <c r="AK296" s="163"/>
      <c r="AL296" s="163"/>
      <c r="AM296" s="163"/>
      <c r="AN296" s="163"/>
      <c r="AO296" s="163"/>
      <c r="AP296" s="163"/>
      <c r="AQ296" s="163"/>
      <c r="AR296" s="163"/>
      <c r="AS296" s="163"/>
      <c r="AT296" s="163"/>
      <c r="AU296" s="163"/>
      <c r="AV296" s="163"/>
      <c r="AW296" s="163"/>
      <c r="AX296" s="163"/>
      <c r="AY296" s="163"/>
      <c r="AZ296" s="163"/>
      <c r="BA296" s="163"/>
      <c r="BB296" s="163"/>
      <c r="BC296" s="163"/>
      <c r="BD296" s="163"/>
      <c r="BE296" s="163"/>
      <c r="BF296" s="163"/>
      <c r="BG296" s="163"/>
      <c r="BH296" s="163"/>
    </row>
    <row r="297" spans="1:60" outlineLevel="3" x14ac:dyDescent="0.2">
      <c r="A297" s="164"/>
      <c r="B297" s="165"/>
      <c r="C297" s="182" t="s">
        <v>778</v>
      </c>
      <c r="D297" s="183"/>
      <c r="E297" s="184"/>
      <c r="F297" s="162"/>
      <c r="G297" s="162"/>
      <c r="H297" s="162"/>
      <c r="I297" s="162"/>
      <c r="J297" s="162"/>
      <c r="K297" s="162"/>
      <c r="L297" s="162"/>
      <c r="M297" s="162"/>
      <c r="N297" s="166"/>
      <c r="O297" s="166"/>
      <c r="P297" s="166"/>
      <c r="Q297" s="166"/>
      <c r="R297" s="162"/>
      <c r="S297" s="162"/>
      <c r="T297" s="162"/>
      <c r="U297" s="162"/>
      <c r="V297" s="162"/>
      <c r="W297" s="162"/>
      <c r="X297" s="162"/>
      <c r="Y297" s="162"/>
      <c r="Z297" s="163"/>
      <c r="AA297" s="163"/>
      <c r="AB297" s="163"/>
      <c r="AC297" s="163"/>
      <c r="AD297" s="163"/>
      <c r="AE297" s="163"/>
      <c r="AF297" s="163"/>
      <c r="AG297" s="163" t="s">
        <v>222</v>
      </c>
      <c r="AH297" s="163">
        <v>0</v>
      </c>
      <c r="AI297" s="163"/>
      <c r="AJ297" s="163"/>
      <c r="AK297" s="163"/>
      <c r="AL297" s="163"/>
      <c r="AM297" s="163"/>
      <c r="AN297" s="163"/>
      <c r="AO297" s="163"/>
      <c r="AP297" s="163"/>
      <c r="AQ297" s="163"/>
      <c r="AR297" s="163"/>
      <c r="AS297" s="163"/>
      <c r="AT297" s="163"/>
      <c r="AU297" s="163"/>
      <c r="AV297" s="163"/>
      <c r="AW297" s="163"/>
      <c r="AX297" s="163"/>
      <c r="AY297" s="163"/>
      <c r="AZ297" s="163"/>
      <c r="BA297" s="163"/>
      <c r="BB297" s="163"/>
      <c r="BC297" s="163"/>
      <c r="BD297" s="163"/>
      <c r="BE297" s="163"/>
      <c r="BF297" s="163"/>
      <c r="BG297" s="163"/>
      <c r="BH297" s="163"/>
    </row>
    <row r="298" spans="1:60" outlineLevel="3" x14ac:dyDescent="0.2">
      <c r="A298" s="164"/>
      <c r="B298" s="165"/>
      <c r="C298" s="182" t="s">
        <v>779</v>
      </c>
      <c r="D298" s="183"/>
      <c r="E298" s="184">
        <v>7.1410000000000001E-2</v>
      </c>
      <c r="F298" s="162"/>
      <c r="G298" s="162"/>
      <c r="H298" s="162"/>
      <c r="I298" s="162"/>
      <c r="J298" s="162"/>
      <c r="K298" s="162"/>
      <c r="L298" s="162"/>
      <c r="M298" s="162"/>
      <c r="N298" s="166"/>
      <c r="O298" s="166"/>
      <c r="P298" s="166"/>
      <c r="Q298" s="166"/>
      <c r="R298" s="162"/>
      <c r="S298" s="162"/>
      <c r="T298" s="162"/>
      <c r="U298" s="162"/>
      <c r="V298" s="162"/>
      <c r="W298" s="162"/>
      <c r="X298" s="162"/>
      <c r="Y298" s="162"/>
      <c r="Z298" s="163"/>
      <c r="AA298" s="163"/>
      <c r="AB298" s="163"/>
      <c r="AC298" s="163"/>
      <c r="AD298" s="163"/>
      <c r="AE298" s="163"/>
      <c r="AF298" s="163"/>
      <c r="AG298" s="163" t="s">
        <v>222</v>
      </c>
      <c r="AH298" s="163">
        <v>0</v>
      </c>
      <c r="AI298" s="163"/>
      <c r="AJ298" s="163"/>
      <c r="AK298" s="163"/>
      <c r="AL298" s="163"/>
      <c r="AM298" s="163"/>
      <c r="AN298" s="163"/>
      <c r="AO298" s="163"/>
      <c r="AP298" s="163"/>
      <c r="AQ298" s="163"/>
      <c r="AR298" s="163"/>
      <c r="AS298" s="163"/>
      <c r="AT298" s="163"/>
      <c r="AU298" s="163"/>
      <c r="AV298" s="163"/>
      <c r="AW298" s="163"/>
      <c r="AX298" s="163"/>
      <c r="AY298" s="163"/>
      <c r="AZ298" s="163"/>
      <c r="BA298" s="163"/>
      <c r="BB298" s="163"/>
      <c r="BC298" s="163"/>
      <c r="BD298" s="163"/>
      <c r="BE298" s="163"/>
      <c r="BF298" s="163"/>
      <c r="BG298" s="163"/>
      <c r="BH298" s="163"/>
    </row>
    <row r="299" spans="1:60" x14ac:dyDescent="0.2">
      <c r="A299" s="147" t="s">
        <v>168</v>
      </c>
      <c r="B299" s="148" t="s">
        <v>110</v>
      </c>
      <c r="C299" s="149" t="s">
        <v>111</v>
      </c>
      <c r="D299" s="150"/>
      <c r="E299" s="151"/>
      <c r="F299" s="152"/>
      <c r="G299" s="152">
        <f>SUMIF(AG300:AG345,"&lt;&gt;NOR",G300:G345)</f>
        <v>0</v>
      </c>
      <c r="H299" s="152"/>
      <c r="I299" s="152">
        <f>SUM(I300:I345)</f>
        <v>24745</v>
      </c>
      <c r="J299" s="152"/>
      <c r="K299" s="152">
        <f>SUM(K300:K345)</f>
        <v>42791.44</v>
      </c>
      <c r="L299" s="152"/>
      <c r="M299" s="152">
        <f>SUM(M300:M345)</f>
        <v>0</v>
      </c>
      <c r="N299" s="151"/>
      <c r="O299" s="151">
        <f>SUM(O300:O345)</f>
        <v>0.13</v>
      </c>
      <c r="P299" s="151"/>
      <c r="Q299" s="151">
        <f>SUM(Q300:Q345)</f>
        <v>0</v>
      </c>
      <c r="R299" s="152"/>
      <c r="S299" s="152"/>
      <c r="T299" s="153"/>
      <c r="U299" s="154"/>
      <c r="V299" s="154">
        <f>SUM(V300:V345)</f>
        <v>0.43</v>
      </c>
      <c r="W299" s="154"/>
      <c r="X299" s="154"/>
      <c r="Y299" s="154"/>
      <c r="AG299" s="14" t="s">
        <v>169</v>
      </c>
    </row>
    <row r="300" spans="1:60" ht="22.5" outlineLevel="1" x14ac:dyDescent="0.2">
      <c r="A300" s="155">
        <v>69</v>
      </c>
      <c r="B300" s="156" t="s">
        <v>457</v>
      </c>
      <c r="C300" s="157" t="s">
        <v>780</v>
      </c>
      <c r="D300" s="158" t="s">
        <v>266</v>
      </c>
      <c r="E300" s="159">
        <v>1</v>
      </c>
      <c r="F300" s="11"/>
      <c r="G300" s="160">
        <f>ROUND(E300*F300,2)</f>
        <v>0</v>
      </c>
      <c r="H300" s="11">
        <v>10280</v>
      </c>
      <c r="I300" s="160">
        <f>ROUND(E300*H300,2)</f>
        <v>10280</v>
      </c>
      <c r="J300" s="11">
        <v>0</v>
      </c>
      <c r="K300" s="160">
        <f>ROUND(E300*J300,2)</f>
        <v>0</v>
      </c>
      <c r="L300" s="160">
        <v>21</v>
      </c>
      <c r="M300" s="160">
        <f>G300*(1+L300/100)</f>
        <v>0</v>
      </c>
      <c r="N300" s="159">
        <v>2.4E-2</v>
      </c>
      <c r="O300" s="159">
        <f>ROUND(E300*N300,2)</f>
        <v>0.02</v>
      </c>
      <c r="P300" s="159">
        <v>0</v>
      </c>
      <c r="Q300" s="159">
        <f>ROUND(E300*P300,2)</f>
        <v>0</v>
      </c>
      <c r="R300" s="160"/>
      <c r="S300" s="160" t="s">
        <v>173</v>
      </c>
      <c r="T300" s="161" t="s">
        <v>174</v>
      </c>
      <c r="U300" s="162">
        <v>0</v>
      </c>
      <c r="V300" s="162">
        <f>ROUND(E300*U300,2)</f>
        <v>0</v>
      </c>
      <c r="W300" s="162"/>
      <c r="X300" s="162" t="s">
        <v>240</v>
      </c>
      <c r="Y300" s="162" t="s">
        <v>175</v>
      </c>
      <c r="Z300" s="163"/>
      <c r="AA300" s="163"/>
      <c r="AB300" s="163"/>
      <c r="AC300" s="163"/>
      <c r="AD300" s="163"/>
      <c r="AE300" s="163"/>
      <c r="AF300" s="163"/>
      <c r="AG300" s="163" t="s">
        <v>270</v>
      </c>
      <c r="AH300" s="163"/>
      <c r="AI300" s="163"/>
      <c r="AJ300" s="163"/>
      <c r="AK300" s="163"/>
      <c r="AL300" s="163"/>
      <c r="AM300" s="163"/>
      <c r="AN300" s="163"/>
      <c r="AO300" s="163"/>
      <c r="AP300" s="163"/>
      <c r="AQ300" s="163"/>
      <c r="AR300" s="163"/>
      <c r="AS300" s="163"/>
      <c r="AT300" s="163"/>
      <c r="AU300" s="163"/>
      <c r="AV300" s="163"/>
      <c r="AW300" s="163"/>
      <c r="AX300" s="163"/>
      <c r="AY300" s="163"/>
      <c r="AZ300" s="163"/>
      <c r="BA300" s="163"/>
      <c r="BB300" s="163"/>
      <c r="BC300" s="163"/>
      <c r="BD300" s="163"/>
      <c r="BE300" s="163"/>
      <c r="BF300" s="163"/>
      <c r="BG300" s="163"/>
      <c r="BH300" s="163"/>
    </row>
    <row r="301" spans="1:60" outlineLevel="2" x14ac:dyDescent="0.2">
      <c r="A301" s="164"/>
      <c r="B301" s="165"/>
      <c r="C301" s="258" t="s">
        <v>781</v>
      </c>
      <c r="D301" s="259"/>
      <c r="E301" s="259"/>
      <c r="F301" s="259"/>
      <c r="G301" s="259"/>
      <c r="H301" s="162"/>
      <c r="I301" s="162"/>
      <c r="J301" s="162"/>
      <c r="K301" s="162"/>
      <c r="L301" s="162"/>
      <c r="M301" s="162"/>
      <c r="N301" s="166"/>
      <c r="O301" s="166"/>
      <c r="P301" s="166"/>
      <c r="Q301" s="166"/>
      <c r="R301" s="162"/>
      <c r="S301" s="162"/>
      <c r="T301" s="162"/>
      <c r="U301" s="162"/>
      <c r="V301" s="162"/>
      <c r="W301" s="162"/>
      <c r="X301" s="162"/>
      <c r="Y301" s="162"/>
      <c r="Z301" s="163"/>
      <c r="AA301" s="163"/>
      <c r="AB301" s="163"/>
      <c r="AC301" s="163"/>
      <c r="AD301" s="163"/>
      <c r="AE301" s="163"/>
      <c r="AF301" s="163"/>
      <c r="AG301" s="163" t="s">
        <v>178</v>
      </c>
      <c r="AH301" s="163"/>
      <c r="AI301" s="163"/>
      <c r="AJ301" s="163"/>
      <c r="AK301" s="163"/>
      <c r="AL301" s="163"/>
      <c r="AM301" s="163"/>
      <c r="AN301" s="163"/>
      <c r="AO301" s="163"/>
      <c r="AP301" s="163"/>
      <c r="AQ301" s="163"/>
      <c r="AR301" s="163"/>
      <c r="AS301" s="163"/>
      <c r="AT301" s="163"/>
      <c r="AU301" s="163"/>
      <c r="AV301" s="163"/>
      <c r="AW301" s="163"/>
      <c r="AX301" s="163"/>
      <c r="AY301" s="163"/>
      <c r="AZ301" s="163"/>
      <c r="BA301" s="163"/>
      <c r="BB301" s="163"/>
      <c r="BC301" s="163"/>
      <c r="BD301" s="163"/>
      <c r="BE301" s="163"/>
      <c r="BF301" s="163"/>
      <c r="BG301" s="163"/>
      <c r="BH301" s="163"/>
    </row>
    <row r="302" spans="1:60" outlineLevel="3" x14ac:dyDescent="0.2">
      <c r="A302" s="164"/>
      <c r="B302" s="165"/>
      <c r="C302" s="260" t="s">
        <v>782</v>
      </c>
      <c r="D302" s="261"/>
      <c r="E302" s="261"/>
      <c r="F302" s="261"/>
      <c r="G302" s="261"/>
      <c r="H302" s="162"/>
      <c r="I302" s="162"/>
      <c r="J302" s="162"/>
      <c r="K302" s="162"/>
      <c r="L302" s="162"/>
      <c r="M302" s="162"/>
      <c r="N302" s="166"/>
      <c r="O302" s="166"/>
      <c r="P302" s="166"/>
      <c r="Q302" s="166"/>
      <c r="R302" s="162"/>
      <c r="S302" s="162"/>
      <c r="T302" s="162"/>
      <c r="U302" s="162"/>
      <c r="V302" s="162"/>
      <c r="W302" s="162"/>
      <c r="X302" s="162"/>
      <c r="Y302" s="162"/>
      <c r="Z302" s="163"/>
      <c r="AA302" s="163"/>
      <c r="AB302" s="163"/>
      <c r="AC302" s="163"/>
      <c r="AD302" s="163"/>
      <c r="AE302" s="163"/>
      <c r="AF302" s="163"/>
      <c r="AG302" s="163" t="s">
        <v>178</v>
      </c>
      <c r="AH302" s="163"/>
      <c r="AI302" s="163"/>
      <c r="AJ302" s="163"/>
      <c r="AK302" s="163"/>
      <c r="AL302" s="163"/>
      <c r="AM302" s="163"/>
      <c r="AN302" s="163"/>
      <c r="AO302" s="163"/>
      <c r="AP302" s="163"/>
      <c r="AQ302" s="163"/>
      <c r="AR302" s="163"/>
      <c r="AS302" s="163"/>
      <c r="AT302" s="163"/>
      <c r="AU302" s="163"/>
      <c r="AV302" s="163"/>
      <c r="AW302" s="163"/>
      <c r="AX302" s="163"/>
      <c r="AY302" s="163"/>
      <c r="AZ302" s="163"/>
      <c r="BA302" s="163"/>
      <c r="BB302" s="163"/>
      <c r="BC302" s="163"/>
      <c r="BD302" s="163"/>
      <c r="BE302" s="163"/>
      <c r="BF302" s="163"/>
      <c r="BG302" s="163"/>
      <c r="BH302" s="163"/>
    </row>
    <row r="303" spans="1:60" outlineLevel="3" x14ac:dyDescent="0.2">
      <c r="A303" s="164"/>
      <c r="B303" s="165"/>
      <c r="C303" s="260" t="s">
        <v>783</v>
      </c>
      <c r="D303" s="261"/>
      <c r="E303" s="261"/>
      <c r="F303" s="261"/>
      <c r="G303" s="261"/>
      <c r="H303" s="162"/>
      <c r="I303" s="162"/>
      <c r="J303" s="162"/>
      <c r="K303" s="162"/>
      <c r="L303" s="162"/>
      <c r="M303" s="162"/>
      <c r="N303" s="166"/>
      <c r="O303" s="166"/>
      <c r="P303" s="166"/>
      <c r="Q303" s="166"/>
      <c r="R303" s="162"/>
      <c r="S303" s="162"/>
      <c r="T303" s="162"/>
      <c r="U303" s="162"/>
      <c r="V303" s="162"/>
      <c r="W303" s="162"/>
      <c r="X303" s="162"/>
      <c r="Y303" s="162"/>
      <c r="Z303" s="163"/>
      <c r="AA303" s="163"/>
      <c r="AB303" s="163"/>
      <c r="AC303" s="163"/>
      <c r="AD303" s="163"/>
      <c r="AE303" s="163"/>
      <c r="AF303" s="163"/>
      <c r="AG303" s="163" t="s">
        <v>178</v>
      </c>
      <c r="AH303" s="163"/>
      <c r="AI303" s="163"/>
      <c r="AJ303" s="163"/>
      <c r="AK303" s="163"/>
      <c r="AL303" s="163"/>
      <c r="AM303" s="163"/>
      <c r="AN303" s="163"/>
      <c r="AO303" s="163"/>
      <c r="AP303" s="163"/>
      <c r="AQ303" s="163"/>
      <c r="AR303" s="163"/>
      <c r="AS303" s="163"/>
      <c r="AT303" s="163"/>
      <c r="AU303" s="163"/>
      <c r="AV303" s="163"/>
      <c r="AW303" s="163"/>
      <c r="AX303" s="163"/>
      <c r="AY303" s="163"/>
      <c r="AZ303" s="163"/>
      <c r="BA303" s="163"/>
      <c r="BB303" s="163"/>
      <c r="BC303" s="163"/>
      <c r="BD303" s="163"/>
      <c r="BE303" s="163"/>
      <c r="BF303" s="163"/>
      <c r="BG303" s="163"/>
      <c r="BH303" s="163"/>
    </row>
    <row r="304" spans="1:60" ht="22.5" outlineLevel="3" x14ac:dyDescent="0.2">
      <c r="A304" s="164"/>
      <c r="B304" s="165"/>
      <c r="C304" s="260" t="s">
        <v>784</v>
      </c>
      <c r="D304" s="261"/>
      <c r="E304" s="261"/>
      <c r="F304" s="261"/>
      <c r="G304" s="261"/>
      <c r="H304" s="162"/>
      <c r="I304" s="162"/>
      <c r="J304" s="162"/>
      <c r="K304" s="162"/>
      <c r="L304" s="162"/>
      <c r="M304" s="162"/>
      <c r="N304" s="166"/>
      <c r="O304" s="166"/>
      <c r="P304" s="166"/>
      <c r="Q304" s="166"/>
      <c r="R304" s="162"/>
      <c r="S304" s="162"/>
      <c r="T304" s="162"/>
      <c r="U304" s="162"/>
      <c r="V304" s="162"/>
      <c r="W304" s="162"/>
      <c r="X304" s="162"/>
      <c r="Y304" s="162"/>
      <c r="Z304" s="163"/>
      <c r="AA304" s="163"/>
      <c r="AB304" s="163"/>
      <c r="AC304" s="163"/>
      <c r="AD304" s="163"/>
      <c r="AE304" s="163"/>
      <c r="AF304" s="163"/>
      <c r="AG304" s="163" t="s">
        <v>178</v>
      </c>
      <c r="AH304" s="163"/>
      <c r="AI304" s="163"/>
      <c r="AJ304" s="163"/>
      <c r="AK304" s="163"/>
      <c r="AL304" s="163"/>
      <c r="AM304" s="163"/>
      <c r="AN304" s="163"/>
      <c r="AO304" s="163"/>
      <c r="AP304" s="163"/>
      <c r="AQ304" s="163"/>
      <c r="AR304" s="163"/>
      <c r="AS304" s="163"/>
      <c r="AT304" s="163"/>
      <c r="AU304" s="163"/>
      <c r="AV304" s="163"/>
      <c r="AW304" s="163"/>
      <c r="AX304" s="163"/>
      <c r="AY304" s="163"/>
      <c r="AZ304" s="163"/>
      <c r="BA304" s="173" t="str">
        <f>C304</f>
        <v>- s rámem bude kryt spojen otočnými závěsy s táhlem a kombinovaný se vzpěrou pro zajištění krytu v otevřené poloze (cca pod úhlem 125°)</v>
      </c>
      <c r="BB304" s="163"/>
      <c r="BC304" s="163"/>
      <c r="BD304" s="163"/>
      <c r="BE304" s="163"/>
      <c r="BF304" s="163"/>
      <c r="BG304" s="163"/>
      <c r="BH304" s="163"/>
    </row>
    <row r="305" spans="1:60" outlineLevel="3" x14ac:dyDescent="0.2">
      <c r="A305" s="164"/>
      <c r="B305" s="165"/>
      <c r="C305" s="260" t="s">
        <v>785</v>
      </c>
      <c r="D305" s="261"/>
      <c r="E305" s="261"/>
      <c r="F305" s="261"/>
      <c r="G305" s="261"/>
      <c r="H305" s="162"/>
      <c r="I305" s="162"/>
      <c r="J305" s="162"/>
      <c r="K305" s="162"/>
      <c r="L305" s="162"/>
      <c r="M305" s="162"/>
      <c r="N305" s="166"/>
      <c r="O305" s="166"/>
      <c r="P305" s="166"/>
      <c r="Q305" s="166"/>
      <c r="R305" s="162"/>
      <c r="S305" s="162"/>
      <c r="T305" s="162"/>
      <c r="U305" s="162"/>
      <c r="V305" s="162"/>
      <c r="W305" s="162"/>
      <c r="X305" s="162"/>
      <c r="Y305" s="162"/>
      <c r="Z305" s="163"/>
      <c r="AA305" s="163"/>
      <c r="AB305" s="163"/>
      <c r="AC305" s="163"/>
      <c r="AD305" s="163"/>
      <c r="AE305" s="163"/>
      <c r="AF305" s="163"/>
      <c r="AG305" s="163" t="s">
        <v>178</v>
      </c>
      <c r="AH305" s="163"/>
      <c r="AI305" s="163"/>
      <c r="AJ305" s="163"/>
      <c r="AK305" s="163"/>
      <c r="AL305" s="163"/>
      <c r="AM305" s="163"/>
      <c r="AN305" s="163"/>
      <c r="AO305" s="163"/>
      <c r="AP305" s="163"/>
      <c r="AQ305" s="163"/>
      <c r="AR305" s="163"/>
      <c r="AS305" s="163"/>
      <c r="AT305" s="163"/>
      <c r="AU305" s="163"/>
      <c r="AV305" s="163"/>
      <c r="AW305" s="163"/>
      <c r="AX305" s="163"/>
      <c r="AY305" s="163"/>
      <c r="AZ305" s="163"/>
      <c r="BA305" s="163"/>
      <c r="BB305" s="163"/>
      <c r="BC305" s="163"/>
      <c r="BD305" s="163"/>
      <c r="BE305" s="163"/>
      <c r="BF305" s="163"/>
      <c r="BG305" s="163"/>
      <c r="BH305" s="163"/>
    </row>
    <row r="306" spans="1:60" outlineLevel="3" x14ac:dyDescent="0.2">
      <c r="A306" s="164"/>
      <c r="B306" s="165"/>
      <c r="C306" s="260" t="s">
        <v>786</v>
      </c>
      <c r="D306" s="261"/>
      <c r="E306" s="261"/>
      <c r="F306" s="261"/>
      <c r="G306" s="261"/>
      <c r="H306" s="162"/>
      <c r="I306" s="162"/>
      <c r="J306" s="162"/>
      <c r="K306" s="162"/>
      <c r="L306" s="162"/>
      <c r="M306" s="162"/>
      <c r="N306" s="166"/>
      <c r="O306" s="166"/>
      <c r="P306" s="166"/>
      <c r="Q306" s="166"/>
      <c r="R306" s="162"/>
      <c r="S306" s="162"/>
      <c r="T306" s="162"/>
      <c r="U306" s="162"/>
      <c r="V306" s="162"/>
      <c r="W306" s="162"/>
      <c r="X306" s="162"/>
      <c r="Y306" s="162"/>
      <c r="Z306" s="163"/>
      <c r="AA306" s="163"/>
      <c r="AB306" s="163"/>
      <c r="AC306" s="163"/>
      <c r="AD306" s="163"/>
      <c r="AE306" s="163"/>
      <c r="AF306" s="163"/>
      <c r="AG306" s="163" t="s">
        <v>178</v>
      </c>
      <c r="AH306" s="163"/>
      <c r="AI306" s="163"/>
      <c r="AJ306" s="163"/>
      <c r="AK306" s="163"/>
      <c r="AL306" s="163"/>
      <c r="AM306" s="163"/>
      <c r="AN306" s="163"/>
      <c r="AO306" s="163"/>
      <c r="AP306" s="163"/>
      <c r="AQ306" s="163"/>
      <c r="AR306" s="163"/>
      <c r="AS306" s="163"/>
      <c r="AT306" s="163"/>
      <c r="AU306" s="163"/>
      <c r="AV306" s="163"/>
      <c r="AW306" s="163"/>
      <c r="AX306" s="163"/>
      <c r="AY306" s="163"/>
      <c r="AZ306" s="163"/>
      <c r="BA306" s="163"/>
      <c r="BB306" s="163"/>
      <c r="BC306" s="163"/>
      <c r="BD306" s="163"/>
      <c r="BE306" s="163"/>
      <c r="BF306" s="163"/>
      <c r="BG306" s="163"/>
      <c r="BH306" s="163"/>
    </row>
    <row r="307" spans="1:60" outlineLevel="3" x14ac:dyDescent="0.2">
      <c r="A307" s="164"/>
      <c r="B307" s="165"/>
      <c r="C307" s="260" t="s">
        <v>515</v>
      </c>
      <c r="D307" s="261"/>
      <c r="E307" s="261"/>
      <c r="F307" s="261"/>
      <c r="G307" s="261"/>
      <c r="H307" s="162"/>
      <c r="I307" s="162"/>
      <c r="J307" s="162"/>
      <c r="K307" s="162"/>
      <c r="L307" s="162"/>
      <c r="M307" s="162"/>
      <c r="N307" s="166"/>
      <c r="O307" s="166"/>
      <c r="P307" s="166"/>
      <c r="Q307" s="166"/>
      <c r="R307" s="162"/>
      <c r="S307" s="162"/>
      <c r="T307" s="162"/>
      <c r="U307" s="162"/>
      <c r="V307" s="162"/>
      <c r="W307" s="162"/>
      <c r="X307" s="162"/>
      <c r="Y307" s="162"/>
      <c r="Z307" s="163"/>
      <c r="AA307" s="163"/>
      <c r="AB307" s="163"/>
      <c r="AC307" s="163"/>
      <c r="AD307" s="163"/>
      <c r="AE307" s="163"/>
      <c r="AF307" s="163"/>
      <c r="AG307" s="163" t="s">
        <v>178</v>
      </c>
      <c r="AH307" s="163"/>
      <c r="AI307" s="163"/>
      <c r="AJ307" s="163"/>
      <c r="AK307" s="163"/>
      <c r="AL307" s="163"/>
      <c r="AM307" s="163"/>
      <c r="AN307" s="163"/>
      <c r="AO307" s="163"/>
      <c r="AP307" s="163"/>
      <c r="AQ307" s="163"/>
      <c r="AR307" s="163"/>
      <c r="AS307" s="163"/>
      <c r="AT307" s="163"/>
      <c r="AU307" s="163"/>
      <c r="AV307" s="163"/>
      <c r="AW307" s="163"/>
      <c r="AX307" s="163"/>
      <c r="AY307" s="163"/>
      <c r="AZ307" s="163"/>
      <c r="BA307" s="163"/>
      <c r="BB307" s="163"/>
      <c r="BC307" s="163"/>
      <c r="BD307" s="163"/>
      <c r="BE307" s="163"/>
      <c r="BF307" s="163"/>
      <c r="BG307" s="163"/>
      <c r="BH307" s="163"/>
    </row>
    <row r="308" spans="1:60" outlineLevel="3" x14ac:dyDescent="0.2">
      <c r="A308" s="164"/>
      <c r="B308" s="165"/>
      <c r="C308" s="260" t="s">
        <v>787</v>
      </c>
      <c r="D308" s="261"/>
      <c r="E308" s="261"/>
      <c r="F308" s="261"/>
      <c r="G308" s="261"/>
      <c r="H308" s="162"/>
      <c r="I308" s="162"/>
      <c r="J308" s="162"/>
      <c r="K308" s="162"/>
      <c r="L308" s="162"/>
      <c r="M308" s="162"/>
      <c r="N308" s="166"/>
      <c r="O308" s="166"/>
      <c r="P308" s="166"/>
      <c r="Q308" s="166"/>
      <c r="R308" s="162"/>
      <c r="S308" s="162"/>
      <c r="T308" s="162"/>
      <c r="U308" s="162"/>
      <c r="V308" s="162"/>
      <c r="W308" s="162"/>
      <c r="X308" s="162"/>
      <c r="Y308" s="162"/>
      <c r="Z308" s="163"/>
      <c r="AA308" s="163"/>
      <c r="AB308" s="163"/>
      <c r="AC308" s="163"/>
      <c r="AD308" s="163"/>
      <c r="AE308" s="163"/>
      <c r="AF308" s="163"/>
      <c r="AG308" s="163" t="s">
        <v>178</v>
      </c>
      <c r="AH308" s="163"/>
      <c r="AI308" s="163"/>
      <c r="AJ308" s="163"/>
      <c r="AK308" s="163"/>
      <c r="AL308" s="163"/>
      <c r="AM308" s="163"/>
      <c r="AN308" s="163"/>
      <c r="AO308" s="163"/>
      <c r="AP308" s="163"/>
      <c r="AQ308" s="163"/>
      <c r="AR308" s="163"/>
      <c r="AS308" s="163"/>
      <c r="AT308" s="163"/>
      <c r="AU308" s="163"/>
      <c r="AV308" s="163"/>
      <c r="AW308" s="163"/>
      <c r="AX308" s="163"/>
      <c r="AY308" s="163"/>
      <c r="AZ308" s="163"/>
      <c r="BA308" s="163"/>
      <c r="BB308" s="163"/>
      <c r="BC308" s="163"/>
      <c r="BD308" s="163"/>
      <c r="BE308" s="163"/>
      <c r="BF308" s="163"/>
      <c r="BG308" s="163"/>
      <c r="BH308" s="163"/>
    </row>
    <row r="309" spans="1:60" outlineLevel="2" x14ac:dyDescent="0.2">
      <c r="A309" s="164"/>
      <c r="B309" s="165"/>
      <c r="C309" s="182" t="s">
        <v>583</v>
      </c>
      <c r="D309" s="183"/>
      <c r="E309" s="184"/>
      <c r="F309" s="162"/>
      <c r="G309" s="162"/>
      <c r="H309" s="162"/>
      <c r="I309" s="162"/>
      <c r="J309" s="162"/>
      <c r="K309" s="162"/>
      <c r="L309" s="162"/>
      <c r="M309" s="162"/>
      <c r="N309" s="166"/>
      <c r="O309" s="166"/>
      <c r="P309" s="166"/>
      <c r="Q309" s="166"/>
      <c r="R309" s="162"/>
      <c r="S309" s="162"/>
      <c r="T309" s="162"/>
      <c r="U309" s="162"/>
      <c r="V309" s="162"/>
      <c r="W309" s="162"/>
      <c r="X309" s="162"/>
      <c r="Y309" s="162"/>
      <c r="Z309" s="163"/>
      <c r="AA309" s="163"/>
      <c r="AB309" s="163"/>
      <c r="AC309" s="163"/>
      <c r="AD309" s="163"/>
      <c r="AE309" s="163"/>
      <c r="AF309" s="163"/>
      <c r="AG309" s="163" t="s">
        <v>222</v>
      </c>
      <c r="AH309" s="163">
        <v>0</v>
      </c>
      <c r="AI309" s="163"/>
      <c r="AJ309" s="163"/>
      <c r="AK309" s="163"/>
      <c r="AL309" s="163"/>
      <c r="AM309" s="163"/>
      <c r="AN309" s="163"/>
      <c r="AO309" s="163"/>
      <c r="AP309" s="163"/>
      <c r="AQ309" s="163"/>
      <c r="AR309" s="163"/>
      <c r="AS309" s="163"/>
      <c r="AT309" s="163"/>
      <c r="AU309" s="163"/>
      <c r="AV309" s="163"/>
      <c r="AW309" s="163"/>
      <c r="AX309" s="163"/>
      <c r="AY309" s="163"/>
      <c r="AZ309" s="163"/>
      <c r="BA309" s="163"/>
      <c r="BB309" s="163"/>
      <c r="BC309" s="163"/>
      <c r="BD309" s="163"/>
      <c r="BE309" s="163"/>
      <c r="BF309" s="163"/>
      <c r="BG309" s="163"/>
      <c r="BH309" s="163"/>
    </row>
    <row r="310" spans="1:60" outlineLevel="3" x14ac:dyDescent="0.2">
      <c r="A310" s="164"/>
      <c r="B310" s="165"/>
      <c r="C310" s="182" t="s">
        <v>788</v>
      </c>
      <c r="D310" s="183"/>
      <c r="E310" s="184"/>
      <c r="F310" s="162"/>
      <c r="G310" s="162"/>
      <c r="H310" s="162"/>
      <c r="I310" s="162"/>
      <c r="J310" s="162"/>
      <c r="K310" s="162"/>
      <c r="L310" s="162"/>
      <c r="M310" s="162"/>
      <c r="N310" s="166"/>
      <c r="O310" s="166"/>
      <c r="P310" s="166"/>
      <c r="Q310" s="166"/>
      <c r="R310" s="162"/>
      <c r="S310" s="162"/>
      <c r="T310" s="162"/>
      <c r="U310" s="162"/>
      <c r="V310" s="162"/>
      <c r="W310" s="162"/>
      <c r="X310" s="162"/>
      <c r="Y310" s="162"/>
      <c r="Z310" s="163"/>
      <c r="AA310" s="163"/>
      <c r="AB310" s="163"/>
      <c r="AC310" s="163"/>
      <c r="AD310" s="163"/>
      <c r="AE310" s="163"/>
      <c r="AF310" s="163"/>
      <c r="AG310" s="163" t="s">
        <v>222</v>
      </c>
      <c r="AH310" s="163">
        <v>0</v>
      </c>
      <c r="AI310" s="163"/>
      <c r="AJ310" s="163"/>
      <c r="AK310" s="163"/>
      <c r="AL310" s="163"/>
      <c r="AM310" s="163"/>
      <c r="AN310" s="163"/>
      <c r="AO310" s="163"/>
      <c r="AP310" s="163"/>
      <c r="AQ310" s="163"/>
      <c r="AR310" s="163"/>
      <c r="AS310" s="163"/>
      <c r="AT310" s="163"/>
      <c r="AU310" s="163"/>
      <c r="AV310" s="163"/>
      <c r="AW310" s="163"/>
      <c r="AX310" s="163"/>
      <c r="AY310" s="163"/>
      <c r="AZ310" s="163"/>
      <c r="BA310" s="163"/>
      <c r="BB310" s="163"/>
      <c r="BC310" s="163"/>
      <c r="BD310" s="163"/>
      <c r="BE310" s="163"/>
      <c r="BF310" s="163"/>
      <c r="BG310" s="163"/>
      <c r="BH310" s="163"/>
    </row>
    <row r="311" spans="1:60" outlineLevel="3" x14ac:dyDescent="0.2">
      <c r="A311" s="164"/>
      <c r="B311" s="165"/>
      <c r="C311" s="182" t="s">
        <v>789</v>
      </c>
      <c r="D311" s="183"/>
      <c r="E311" s="184">
        <v>1</v>
      </c>
      <c r="F311" s="162"/>
      <c r="G311" s="162"/>
      <c r="H311" s="162"/>
      <c r="I311" s="162"/>
      <c r="J311" s="162"/>
      <c r="K311" s="162"/>
      <c r="L311" s="162"/>
      <c r="M311" s="162"/>
      <c r="N311" s="166"/>
      <c r="O311" s="166"/>
      <c r="P311" s="166"/>
      <c r="Q311" s="166"/>
      <c r="R311" s="162"/>
      <c r="S311" s="162"/>
      <c r="T311" s="162"/>
      <c r="U311" s="162"/>
      <c r="V311" s="162"/>
      <c r="W311" s="162"/>
      <c r="X311" s="162"/>
      <c r="Y311" s="162"/>
      <c r="Z311" s="163"/>
      <c r="AA311" s="163"/>
      <c r="AB311" s="163"/>
      <c r="AC311" s="163"/>
      <c r="AD311" s="163"/>
      <c r="AE311" s="163"/>
      <c r="AF311" s="163"/>
      <c r="AG311" s="163" t="s">
        <v>222</v>
      </c>
      <c r="AH311" s="163">
        <v>0</v>
      </c>
      <c r="AI311" s="163"/>
      <c r="AJ311" s="163"/>
      <c r="AK311" s="163"/>
      <c r="AL311" s="163"/>
      <c r="AM311" s="163"/>
      <c r="AN311" s="163"/>
      <c r="AO311" s="163"/>
      <c r="AP311" s="163"/>
      <c r="AQ311" s="163"/>
      <c r="AR311" s="163"/>
      <c r="AS311" s="163"/>
      <c r="AT311" s="163"/>
      <c r="AU311" s="163"/>
      <c r="AV311" s="163"/>
      <c r="AW311" s="163"/>
      <c r="AX311" s="163"/>
      <c r="AY311" s="163"/>
      <c r="AZ311" s="163"/>
      <c r="BA311" s="163"/>
      <c r="BB311" s="163"/>
      <c r="BC311" s="163"/>
      <c r="BD311" s="163"/>
      <c r="BE311" s="163"/>
      <c r="BF311" s="163"/>
      <c r="BG311" s="163"/>
      <c r="BH311" s="163"/>
    </row>
    <row r="312" spans="1:60" ht="22.5" outlineLevel="1" x14ac:dyDescent="0.2">
      <c r="A312" s="155">
        <v>70</v>
      </c>
      <c r="B312" s="156" t="s">
        <v>468</v>
      </c>
      <c r="C312" s="157" t="s">
        <v>790</v>
      </c>
      <c r="D312" s="158" t="s">
        <v>266</v>
      </c>
      <c r="E312" s="159">
        <v>1</v>
      </c>
      <c r="F312" s="11"/>
      <c r="G312" s="160">
        <f>ROUND(E312*F312,2)</f>
        <v>0</v>
      </c>
      <c r="H312" s="11">
        <v>14465</v>
      </c>
      <c r="I312" s="160">
        <f>ROUND(E312*H312,2)</f>
        <v>14465</v>
      </c>
      <c r="J312" s="11">
        <v>0</v>
      </c>
      <c r="K312" s="160">
        <f>ROUND(E312*J312,2)</f>
        <v>0</v>
      </c>
      <c r="L312" s="160">
        <v>21</v>
      </c>
      <c r="M312" s="160">
        <f>G312*(1+L312/100)</f>
        <v>0</v>
      </c>
      <c r="N312" s="159">
        <v>0.03</v>
      </c>
      <c r="O312" s="159">
        <f>ROUND(E312*N312,2)</f>
        <v>0.03</v>
      </c>
      <c r="P312" s="159">
        <v>0</v>
      </c>
      <c r="Q312" s="159">
        <f>ROUND(E312*P312,2)</f>
        <v>0</v>
      </c>
      <c r="R312" s="160"/>
      <c r="S312" s="160" t="s">
        <v>173</v>
      </c>
      <c r="T312" s="161" t="s">
        <v>174</v>
      </c>
      <c r="U312" s="162">
        <v>0</v>
      </c>
      <c r="V312" s="162">
        <f>ROUND(E312*U312,2)</f>
        <v>0</v>
      </c>
      <c r="W312" s="162"/>
      <c r="X312" s="162" t="s">
        <v>240</v>
      </c>
      <c r="Y312" s="162" t="s">
        <v>175</v>
      </c>
      <c r="Z312" s="163"/>
      <c r="AA312" s="163"/>
      <c r="AB312" s="163"/>
      <c r="AC312" s="163"/>
      <c r="AD312" s="163"/>
      <c r="AE312" s="163"/>
      <c r="AF312" s="163"/>
      <c r="AG312" s="163" t="s">
        <v>270</v>
      </c>
      <c r="AH312" s="163"/>
      <c r="AI312" s="163"/>
      <c r="AJ312" s="163"/>
      <c r="AK312" s="163"/>
      <c r="AL312" s="163"/>
      <c r="AM312" s="163"/>
      <c r="AN312" s="163"/>
      <c r="AO312" s="163"/>
      <c r="AP312" s="163"/>
      <c r="AQ312" s="163"/>
      <c r="AR312" s="163"/>
      <c r="AS312" s="163"/>
      <c r="AT312" s="163"/>
      <c r="AU312" s="163"/>
      <c r="AV312" s="163"/>
      <c r="AW312" s="163"/>
      <c r="AX312" s="163"/>
      <c r="AY312" s="163"/>
      <c r="AZ312" s="163"/>
      <c r="BA312" s="163"/>
      <c r="BB312" s="163"/>
      <c r="BC312" s="163"/>
      <c r="BD312" s="163"/>
      <c r="BE312" s="163"/>
      <c r="BF312" s="163"/>
      <c r="BG312" s="163"/>
      <c r="BH312" s="163"/>
    </row>
    <row r="313" spans="1:60" outlineLevel="2" x14ac:dyDescent="0.2">
      <c r="A313" s="164"/>
      <c r="B313" s="165"/>
      <c r="C313" s="258" t="s">
        <v>791</v>
      </c>
      <c r="D313" s="259"/>
      <c r="E313" s="259"/>
      <c r="F313" s="259"/>
      <c r="G313" s="259"/>
      <c r="H313" s="162"/>
      <c r="I313" s="162"/>
      <c r="J313" s="162"/>
      <c r="K313" s="162"/>
      <c r="L313" s="162"/>
      <c r="M313" s="162"/>
      <c r="N313" s="166"/>
      <c r="O313" s="166"/>
      <c r="P313" s="166"/>
      <c r="Q313" s="166"/>
      <c r="R313" s="162"/>
      <c r="S313" s="162"/>
      <c r="T313" s="162"/>
      <c r="U313" s="162"/>
      <c r="V313" s="162"/>
      <c r="W313" s="162"/>
      <c r="X313" s="162"/>
      <c r="Y313" s="162"/>
      <c r="Z313" s="163"/>
      <c r="AA313" s="163"/>
      <c r="AB313" s="163"/>
      <c r="AC313" s="163"/>
      <c r="AD313" s="163"/>
      <c r="AE313" s="163"/>
      <c r="AF313" s="163"/>
      <c r="AG313" s="163" t="s">
        <v>178</v>
      </c>
      <c r="AH313" s="163"/>
      <c r="AI313" s="163"/>
      <c r="AJ313" s="163"/>
      <c r="AK313" s="163"/>
      <c r="AL313" s="163"/>
      <c r="AM313" s="163"/>
      <c r="AN313" s="163"/>
      <c r="AO313" s="163"/>
      <c r="AP313" s="163"/>
      <c r="AQ313" s="163"/>
      <c r="AR313" s="163"/>
      <c r="AS313" s="163"/>
      <c r="AT313" s="163"/>
      <c r="AU313" s="163"/>
      <c r="AV313" s="163"/>
      <c r="AW313" s="163"/>
      <c r="AX313" s="163"/>
      <c r="AY313" s="163"/>
      <c r="AZ313" s="163"/>
      <c r="BA313" s="163"/>
      <c r="BB313" s="163"/>
      <c r="BC313" s="163"/>
      <c r="BD313" s="163"/>
      <c r="BE313" s="163"/>
      <c r="BF313" s="163"/>
      <c r="BG313" s="163"/>
      <c r="BH313" s="163"/>
    </row>
    <row r="314" spans="1:60" outlineLevel="3" x14ac:dyDescent="0.2">
      <c r="A314" s="164"/>
      <c r="B314" s="165"/>
      <c r="C314" s="260" t="s">
        <v>792</v>
      </c>
      <c r="D314" s="261"/>
      <c r="E314" s="261"/>
      <c r="F314" s="261"/>
      <c r="G314" s="261"/>
      <c r="H314" s="162"/>
      <c r="I314" s="162"/>
      <c r="J314" s="162"/>
      <c r="K314" s="162"/>
      <c r="L314" s="162"/>
      <c r="M314" s="162"/>
      <c r="N314" s="166"/>
      <c r="O314" s="166"/>
      <c r="P314" s="166"/>
      <c r="Q314" s="166"/>
      <c r="R314" s="162"/>
      <c r="S314" s="162"/>
      <c r="T314" s="162"/>
      <c r="U314" s="162"/>
      <c r="V314" s="162"/>
      <c r="W314" s="162"/>
      <c r="X314" s="162"/>
      <c r="Y314" s="162"/>
      <c r="Z314" s="163"/>
      <c r="AA314" s="163"/>
      <c r="AB314" s="163"/>
      <c r="AC314" s="163"/>
      <c r="AD314" s="163"/>
      <c r="AE314" s="163"/>
      <c r="AF314" s="163"/>
      <c r="AG314" s="163" t="s">
        <v>178</v>
      </c>
      <c r="AH314" s="163"/>
      <c r="AI314" s="163"/>
      <c r="AJ314" s="163"/>
      <c r="AK314" s="163"/>
      <c r="AL314" s="163"/>
      <c r="AM314" s="163"/>
      <c r="AN314" s="163"/>
      <c r="AO314" s="163"/>
      <c r="AP314" s="163"/>
      <c r="AQ314" s="163"/>
      <c r="AR314" s="163"/>
      <c r="AS314" s="163"/>
      <c r="AT314" s="163"/>
      <c r="AU314" s="163"/>
      <c r="AV314" s="163"/>
      <c r="AW314" s="163"/>
      <c r="AX314" s="163"/>
      <c r="AY314" s="163"/>
      <c r="AZ314" s="163"/>
      <c r="BA314" s="163"/>
      <c r="BB314" s="163"/>
      <c r="BC314" s="163"/>
      <c r="BD314" s="163"/>
      <c r="BE314" s="163"/>
      <c r="BF314" s="163"/>
      <c r="BG314" s="163"/>
      <c r="BH314" s="163"/>
    </row>
    <row r="315" spans="1:60" outlineLevel="3" x14ac:dyDescent="0.2">
      <c r="A315" s="164"/>
      <c r="B315" s="165"/>
      <c r="C315" s="260" t="s">
        <v>793</v>
      </c>
      <c r="D315" s="261"/>
      <c r="E315" s="261"/>
      <c r="F315" s="261"/>
      <c r="G315" s="261"/>
      <c r="H315" s="162"/>
      <c r="I315" s="162"/>
      <c r="J315" s="162"/>
      <c r="K315" s="162"/>
      <c r="L315" s="162"/>
      <c r="M315" s="162"/>
      <c r="N315" s="166"/>
      <c r="O315" s="166"/>
      <c r="P315" s="166"/>
      <c r="Q315" s="166"/>
      <c r="R315" s="162"/>
      <c r="S315" s="162"/>
      <c r="T315" s="162"/>
      <c r="U315" s="162"/>
      <c r="V315" s="162"/>
      <c r="W315" s="162"/>
      <c r="X315" s="162"/>
      <c r="Y315" s="162"/>
      <c r="Z315" s="163"/>
      <c r="AA315" s="163"/>
      <c r="AB315" s="163"/>
      <c r="AC315" s="163"/>
      <c r="AD315" s="163"/>
      <c r="AE315" s="163"/>
      <c r="AF315" s="163"/>
      <c r="AG315" s="163" t="s">
        <v>178</v>
      </c>
      <c r="AH315" s="163"/>
      <c r="AI315" s="163"/>
      <c r="AJ315" s="163"/>
      <c r="AK315" s="163"/>
      <c r="AL315" s="163"/>
      <c r="AM315" s="163"/>
      <c r="AN315" s="163"/>
      <c r="AO315" s="163"/>
      <c r="AP315" s="163"/>
      <c r="AQ315" s="163"/>
      <c r="AR315" s="163"/>
      <c r="AS315" s="163"/>
      <c r="AT315" s="163"/>
      <c r="AU315" s="163"/>
      <c r="AV315" s="163"/>
      <c r="AW315" s="163"/>
      <c r="AX315" s="163"/>
      <c r="AY315" s="163"/>
      <c r="AZ315" s="163"/>
      <c r="BA315" s="163"/>
      <c r="BB315" s="163"/>
      <c r="BC315" s="163"/>
      <c r="BD315" s="163"/>
      <c r="BE315" s="163"/>
      <c r="BF315" s="163"/>
      <c r="BG315" s="163"/>
      <c r="BH315" s="163"/>
    </row>
    <row r="316" spans="1:60" ht="22.5" outlineLevel="3" x14ac:dyDescent="0.2">
      <c r="A316" s="164"/>
      <c r="B316" s="165"/>
      <c r="C316" s="260" t="s">
        <v>784</v>
      </c>
      <c r="D316" s="261"/>
      <c r="E316" s="261"/>
      <c r="F316" s="261"/>
      <c r="G316" s="261"/>
      <c r="H316" s="162"/>
      <c r="I316" s="162"/>
      <c r="J316" s="162"/>
      <c r="K316" s="162"/>
      <c r="L316" s="162"/>
      <c r="M316" s="162"/>
      <c r="N316" s="166"/>
      <c r="O316" s="166"/>
      <c r="P316" s="166"/>
      <c r="Q316" s="166"/>
      <c r="R316" s="162"/>
      <c r="S316" s="162"/>
      <c r="T316" s="162"/>
      <c r="U316" s="162"/>
      <c r="V316" s="162"/>
      <c r="W316" s="162"/>
      <c r="X316" s="162"/>
      <c r="Y316" s="162"/>
      <c r="Z316" s="163"/>
      <c r="AA316" s="163"/>
      <c r="AB316" s="163"/>
      <c r="AC316" s="163"/>
      <c r="AD316" s="163"/>
      <c r="AE316" s="163"/>
      <c r="AF316" s="163"/>
      <c r="AG316" s="163" t="s">
        <v>178</v>
      </c>
      <c r="AH316" s="163"/>
      <c r="AI316" s="163"/>
      <c r="AJ316" s="163"/>
      <c r="AK316" s="163"/>
      <c r="AL316" s="163"/>
      <c r="AM316" s="163"/>
      <c r="AN316" s="163"/>
      <c r="AO316" s="163"/>
      <c r="AP316" s="163"/>
      <c r="AQ316" s="163"/>
      <c r="AR316" s="163"/>
      <c r="AS316" s="163"/>
      <c r="AT316" s="163"/>
      <c r="AU316" s="163"/>
      <c r="AV316" s="163"/>
      <c r="AW316" s="163"/>
      <c r="AX316" s="163"/>
      <c r="AY316" s="163"/>
      <c r="AZ316" s="163"/>
      <c r="BA316" s="173" t="str">
        <f>C316</f>
        <v>- s rámem bude kryt spojen otočnými závěsy s táhlem a kombinovaný se vzpěrou pro zajištění krytu v otevřené poloze (cca pod úhlem 125°)</v>
      </c>
      <c r="BB316" s="163"/>
      <c r="BC316" s="163"/>
      <c r="BD316" s="163"/>
      <c r="BE316" s="163"/>
      <c r="BF316" s="163"/>
      <c r="BG316" s="163"/>
      <c r="BH316" s="163"/>
    </row>
    <row r="317" spans="1:60" outlineLevel="3" x14ac:dyDescent="0.2">
      <c r="A317" s="164"/>
      <c r="B317" s="165"/>
      <c r="C317" s="260" t="s">
        <v>794</v>
      </c>
      <c r="D317" s="261"/>
      <c r="E317" s="261"/>
      <c r="F317" s="261"/>
      <c r="G317" s="261"/>
      <c r="H317" s="162"/>
      <c r="I317" s="162"/>
      <c r="J317" s="162"/>
      <c r="K317" s="162"/>
      <c r="L317" s="162"/>
      <c r="M317" s="162"/>
      <c r="N317" s="166"/>
      <c r="O317" s="166"/>
      <c r="P317" s="166"/>
      <c r="Q317" s="166"/>
      <c r="R317" s="162"/>
      <c r="S317" s="162"/>
      <c r="T317" s="162"/>
      <c r="U317" s="162"/>
      <c r="V317" s="162"/>
      <c r="W317" s="162"/>
      <c r="X317" s="162"/>
      <c r="Y317" s="162"/>
      <c r="Z317" s="163"/>
      <c r="AA317" s="163"/>
      <c r="AB317" s="163"/>
      <c r="AC317" s="163"/>
      <c r="AD317" s="163"/>
      <c r="AE317" s="163"/>
      <c r="AF317" s="163"/>
      <c r="AG317" s="163" t="s">
        <v>178</v>
      </c>
      <c r="AH317" s="163"/>
      <c r="AI317" s="163"/>
      <c r="AJ317" s="163"/>
      <c r="AK317" s="163"/>
      <c r="AL317" s="163"/>
      <c r="AM317" s="163"/>
      <c r="AN317" s="163"/>
      <c r="AO317" s="163"/>
      <c r="AP317" s="163"/>
      <c r="AQ317" s="163"/>
      <c r="AR317" s="163"/>
      <c r="AS317" s="163"/>
      <c r="AT317" s="163"/>
      <c r="AU317" s="163"/>
      <c r="AV317" s="163"/>
      <c r="AW317" s="163"/>
      <c r="AX317" s="163"/>
      <c r="AY317" s="163"/>
      <c r="AZ317" s="163"/>
      <c r="BA317" s="173" t="str">
        <f>C317</f>
        <v>- kryt bude uzamykatelný pomocí visacího zámku s bezpečnostní vložkou do venkovního prostředí (součást dodávky),</v>
      </c>
      <c r="BB317" s="163"/>
      <c r="BC317" s="163"/>
      <c r="BD317" s="163"/>
      <c r="BE317" s="163"/>
      <c r="BF317" s="163"/>
      <c r="BG317" s="163"/>
      <c r="BH317" s="163"/>
    </row>
    <row r="318" spans="1:60" outlineLevel="3" x14ac:dyDescent="0.2">
      <c r="A318" s="164"/>
      <c r="B318" s="165"/>
      <c r="C318" s="260" t="s">
        <v>515</v>
      </c>
      <c r="D318" s="261"/>
      <c r="E318" s="261"/>
      <c r="F318" s="261"/>
      <c r="G318" s="261"/>
      <c r="H318" s="162"/>
      <c r="I318" s="162"/>
      <c r="J318" s="162"/>
      <c r="K318" s="162"/>
      <c r="L318" s="162"/>
      <c r="M318" s="162"/>
      <c r="N318" s="166"/>
      <c r="O318" s="166"/>
      <c r="P318" s="166"/>
      <c r="Q318" s="166"/>
      <c r="R318" s="162"/>
      <c r="S318" s="162"/>
      <c r="T318" s="162"/>
      <c r="U318" s="162"/>
      <c r="V318" s="162"/>
      <c r="W318" s="162"/>
      <c r="X318" s="162"/>
      <c r="Y318" s="162"/>
      <c r="Z318" s="163"/>
      <c r="AA318" s="163"/>
      <c r="AB318" s="163"/>
      <c r="AC318" s="163"/>
      <c r="AD318" s="163"/>
      <c r="AE318" s="163"/>
      <c r="AF318" s="163"/>
      <c r="AG318" s="163" t="s">
        <v>178</v>
      </c>
      <c r="AH318" s="163"/>
      <c r="AI318" s="163"/>
      <c r="AJ318" s="163"/>
      <c r="AK318" s="163"/>
      <c r="AL318" s="163"/>
      <c r="AM318" s="163"/>
      <c r="AN318" s="163"/>
      <c r="AO318" s="163"/>
      <c r="AP318" s="163"/>
      <c r="AQ318" s="163"/>
      <c r="AR318" s="163"/>
      <c r="AS318" s="163"/>
      <c r="AT318" s="163"/>
      <c r="AU318" s="163"/>
      <c r="AV318" s="163"/>
      <c r="AW318" s="163"/>
      <c r="AX318" s="163"/>
      <c r="AY318" s="163"/>
      <c r="AZ318" s="163"/>
      <c r="BA318" s="163"/>
      <c r="BB318" s="163"/>
      <c r="BC318" s="163"/>
      <c r="BD318" s="163"/>
      <c r="BE318" s="163"/>
      <c r="BF318" s="163"/>
      <c r="BG318" s="163"/>
      <c r="BH318" s="163"/>
    </row>
    <row r="319" spans="1:60" outlineLevel="3" x14ac:dyDescent="0.2">
      <c r="A319" s="164"/>
      <c r="B319" s="165"/>
      <c r="C319" s="260" t="s">
        <v>787</v>
      </c>
      <c r="D319" s="261"/>
      <c r="E319" s="261"/>
      <c r="F319" s="261"/>
      <c r="G319" s="261"/>
      <c r="H319" s="162"/>
      <c r="I319" s="162"/>
      <c r="J319" s="162"/>
      <c r="K319" s="162"/>
      <c r="L319" s="162"/>
      <c r="M319" s="162"/>
      <c r="N319" s="166"/>
      <c r="O319" s="166"/>
      <c r="P319" s="166"/>
      <c r="Q319" s="166"/>
      <c r="R319" s="162"/>
      <c r="S319" s="162"/>
      <c r="T319" s="162"/>
      <c r="U319" s="162"/>
      <c r="V319" s="162"/>
      <c r="W319" s="162"/>
      <c r="X319" s="162"/>
      <c r="Y319" s="162"/>
      <c r="Z319" s="163"/>
      <c r="AA319" s="163"/>
      <c r="AB319" s="163"/>
      <c r="AC319" s="163"/>
      <c r="AD319" s="163"/>
      <c r="AE319" s="163"/>
      <c r="AF319" s="163"/>
      <c r="AG319" s="163" t="s">
        <v>178</v>
      </c>
      <c r="AH319" s="163"/>
      <c r="AI319" s="163"/>
      <c r="AJ319" s="163"/>
      <c r="AK319" s="163"/>
      <c r="AL319" s="163"/>
      <c r="AM319" s="163"/>
      <c r="AN319" s="163"/>
      <c r="AO319" s="163"/>
      <c r="AP319" s="163"/>
      <c r="AQ319" s="163"/>
      <c r="AR319" s="163"/>
      <c r="AS319" s="163"/>
      <c r="AT319" s="163"/>
      <c r="AU319" s="163"/>
      <c r="AV319" s="163"/>
      <c r="AW319" s="163"/>
      <c r="AX319" s="163"/>
      <c r="AY319" s="163"/>
      <c r="AZ319" s="163"/>
      <c r="BA319" s="163"/>
      <c r="BB319" s="163"/>
      <c r="BC319" s="163"/>
      <c r="BD319" s="163"/>
      <c r="BE319" s="163"/>
      <c r="BF319" s="163"/>
      <c r="BG319" s="163"/>
      <c r="BH319" s="163"/>
    </row>
    <row r="320" spans="1:60" outlineLevel="2" x14ac:dyDescent="0.2">
      <c r="A320" s="164"/>
      <c r="B320" s="165"/>
      <c r="C320" s="182" t="s">
        <v>583</v>
      </c>
      <c r="D320" s="183"/>
      <c r="E320" s="184"/>
      <c r="F320" s="162"/>
      <c r="G320" s="162"/>
      <c r="H320" s="162"/>
      <c r="I320" s="162"/>
      <c r="J320" s="162"/>
      <c r="K320" s="162"/>
      <c r="L320" s="162"/>
      <c r="M320" s="162"/>
      <c r="N320" s="166"/>
      <c r="O320" s="166"/>
      <c r="P320" s="166"/>
      <c r="Q320" s="166"/>
      <c r="R320" s="162"/>
      <c r="S320" s="162"/>
      <c r="T320" s="162"/>
      <c r="U320" s="162"/>
      <c r="V320" s="162"/>
      <c r="W320" s="162"/>
      <c r="X320" s="162"/>
      <c r="Y320" s="162"/>
      <c r="Z320" s="163"/>
      <c r="AA320" s="163"/>
      <c r="AB320" s="163"/>
      <c r="AC320" s="163"/>
      <c r="AD320" s="163"/>
      <c r="AE320" s="163"/>
      <c r="AF320" s="163"/>
      <c r="AG320" s="163" t="s">
        <v>222</v>
      </c>
      <c r="AH320" s="163">
        <v>0</v>
      </c>
      <c r="AI320" s="163"/>
      <c r="AJ320" s="163"/>
      <c r="AK320" s="163"/>
      <c r="AL320" s="163"/>
      <c r="AM320" s="163"/>
      <c r="AN320" s="163"/>
      <c r="AO320" s="163"/>
      <c r="AP320" s="163"/>
      <c r="AQ320" s="163"/>
      <c r="AR320" s="163"/>
      <c r="AS320" s="163"/>
      <c r="AT320" s="163"/>
      <c r="AU320" s="163"/>
      <c r="AV320" s="163"/>
      <c r="AW320" s="163"/>
      <c r="AX320" s="163"/>
      <c r="AY320" s="163"/>
      <c r="AZ320" s="163"/>
      <c r="BA320" s="163"/>
      <c r="BB320" s="163"/>
      <c r="BC320" s="163"/>
      <c r="BD320" s="163"/>
      <c r="BE320" s="163"/>
      <c r="BF320" s="163"/>
      <c r="BG320" s="163"/>
      <c r="BH320" s="163"/>
    </row>
    <row r="321" spans="1:60" outlineLevel="3" x14ac:dyDescent="0.2">
      <c r="A321" s="164"/>
      <c r="B321" s="165"/>
      <c r="C321" s="182" t="s">
        <v>788</v>
      </c>
      <c r="D321" s="183"/>
      <c r="E321" s="184"/>
      <c r="F321" s="162"/>
      <c r="G321" s="162"/>
      <c r="H321" s="162"/>
      <c r="I321" s="162"/>
      <c r="J321" s="162"/>
      <c r="K321" s="162"/>
      <c r="L321" s="162"/>
      <c r="M321" s="162"/>
      <c r="N321" s="166"/>
      <c r="O321" s="166"/>
      <c r="P321" s="166"/>
      <c r="Q321" s="166"/>
      <c r="R321" s="162"/>
      <c r="S321" s="162"/>
      <c r="T321" s="162"/>
      <c r="U321" s="162"/>
      <c r="V321" s="162"/>
      <c r="W321" s="162"/>
      <c r="X321" s="162"/>
      <c r="Y321" s="162"/>
      <c r="Z321" s="163"/>
      <c r="AA321" s="163"/>
      <c r="AB321" s="163"/>
      <c r="AC321" s="163"/>
      <c r="AD321" s="163"/>
      <c r="AE321" s="163"/>
      <c r="AF321" s="163"/>
      <c r="AG321" s="163" t="s">
        <v>222</v>
      </c>
      <c r="AH321" s="163">
        <v>0</v>
      </c>
      <c r="AI321" s="163"/>
      <c r="AJ321" s="163"/>
      <c r="AK321" s="163"/>
      <c r="AL321" s="163"/>
      <c r="AM321" s="163"/>
      <c r="AN321" s="163"/>
      <c r="AO321" s="163"/>
      <c r="AP321" s="163"/>
      <c r="AQ321" s="163"/>
      <c r="AR321" s="163"/>
      <c r="AS321" s="163"/>
      <c r="AT321" s="163"/>
      <c r="AU321" s="163"/>
      <c r="AV321" s="163"/>
      <c r="AW321" s="163"/>
      <c r="AX321" s="163"/>
      <c r="AY321" s="163"/>
      <c r="AZ321" s="163"/>
      <c r="BA321" s="163"/>
      <c r="BB321" s="163"/>
      <c r="BC321" s="163"/>
      <c r="BD321" s="163"/>
      <c r="BE321" s="163"/>
      <c r="BF321" s="163"/>
      <c r="BG321" s="163"/>
      <c r="BH321" s="163"/>
    </row>
    <row r="322" spans="1:60" outlineLevel="3" x14ac:dyDescent="0.2">
      <c r="A322" s="164"/>
      <c r="B322" s="165"/>
      <c r="C322" s="182" t="s">
        <v>795</v>
      </c>
      <c r="D322" s="183"/>
      <c r="E322" s="184">
        <v>1</v>
      </c>
      <c r="F322" s="162"/>
      <c r="G322" s="162"/>
      <c r="H322" s="162"/>
      <c r="I322" s="162"/>
      <c r="J322" s="162"/>
      <c r="K322" s="162"/>
      <c r="L322" s="162"/>
      <c r="M322" s="162"/>
      <c r="N322" s="166"/>
      <c r="O322" s="166"/>
      <c r="P322" s="166"/>
      <c r="Q322" s="166"/>
      <c r="R322" s="162"/>
      <c r="S322" s="162"/>
      <c r="T322" s="162"/>
      <c r="U322" s="162"/>
      <c r="V322" s="162"/>
      <c r="W322" s="162"/>
      <c r="X322" s="162"/>
      <c r="Y322" s="162"/>
      <c r="Z322" s="163"/>
      <c r="AA322" s="163"/>
      <c r="AB322" s="163"/>
      <c r="AC322" s="163"/>
      <c r="AD322" s="163"/>
      <c r="AE322" s="163"/>
      <c r="AF322" s="163"/>
      <c r="AG322" s="163" t="s">
        <v>222</v>
      </c>
      <c r="AH322" s="163">
        <v>0</v>
      </c>
      <c r="AI322" s="163"/>
      <c r="AJ322" s="163"/>
      <c r="AK322" s="163"/>
      <c r="AL322" s="163"/>
      <c r="AM322" s="163"/>
      <c r="AN322" s="163"/>
      <c r="AO322" s="163"/>
      <c r="AP322" s="163"/>
      <c r="AQ322" s="163"/>
      <c r="AR322" s="163"/>
      <c r="AS322" s="163"/>
      <c r="AT322" s="163"/>
      <c r="AU322" s="163"/>
      <c r="AV322" s="163"/>
      <c r="AW322" s="163"/>
      <c r="AX322" s="163"/>
      <c r="AY322" s="163"/>
      <c r="AZ322" s="163"/>
      <c r="BA322" s="163"/>
      <c r="BB322" s="163"/>
      <c r="BC322" s="163"/>
      <c r="BD322" s="163"/>
      <c r="BE322" s="163"/>
      <c r="BF322" s="163"/>
      <c r="BG322" s="163"/>
      <c r="BH322" s="163"/>
    </row>
    <row r="323" spans="1:60" ht="22.5" outlineLevel="1" x14ac:dyDescent="0.2">
      <c r="A323" s="155">
        <v>71</v>
      </c>
      <c r="B323" s="156" t="s">
        <v>475</v>
      </c>
      <c r="C323" s="157" t="s">
        <v>796</v>
      </c>
      <c r="D323" s="158" t="s">
        <v>266</v>
      </c>
      <c r="E323" s="159">
        <v>1</v>
      </c>
      <c r="F323" s="11"/>
      <c r="G323" s="160">
        <f>ROUND(E323*F323,2)</f>
        <v>0</v>
      </c>
      <c r="H323" s="11">
        <v>0</v>
      </c>
      <c r="I323" s="160">
        <f>ROUND(E323*H323,2)</f>
        <v>0</v>
      </c>
      <c r="J323" s="11">
        <v>37890</v>
      </c>
      <c r="K323" s="160">
        <f>ROUND(E323*J323,2)</f>
        <v>37890</v>
      </c>
      <c r="L323" s="160">
        <v>21</v>
      </c>
      <c r="M323" s="160">
        <f>G323*(1+L323/100)</f>
        <v>0</v>
      </c>
      <c r="N323" s="159">
        <v>2.7550000000000002E-2</v>
      </c>
      <c r="O323" s="159">
        <f>ROUND(E323*N323,2)</f>
        <v>0.03</v>
      </c>
      <c r="P323" s="159">
        <v>0</v>
      </c>
      <c r="Q323" s="159">
        <f>ROUND(E323*P323,2)</f>
        <v>0</v>
      </c>
      <c r="R323" s="160"/>
      <c r="S323" s="160" t="s">
        <v>173</v>
      </c>
      <c r="T323" s="161" t="s">
        <v>174</v>
      </c>
      <c r="U323" s="162">
        <v>0</v>
      </c>
      <c r="V323" s="162">
        <f>ROUND(E323*U323,2)</f>
        <v>0</v>
      </c>
      <c r="W323" s="162"/>
      <c r="X323" s="162" t="s">
        <v>218</v>
      </c>
      <c r="Y323" s="162" t="s">
        <v>175</v>
      </c>
      <c r="Z323" s="163"/>
      <c r="AA323" s="163"/>
      <c r="AB323" s="163"/>
      <c r="AC323" s="163"/>
      <c r="AD323" s="163"/>
      <c r="AE323" s="163"/>
      <c r="AF323" s="163"/>
      <c r="AG323" s="163" t="s">
        <v>219</v>
      </c>
      <c r="AH323" s="163"/>
      <c r="AI323" s="163"/>
      <c r="AJ323" s="163"/>
      <c r="AK323" s="163"/>
      <c r="AL323" s="163"/>
      <c r="AM323" s="163"/>
      <c r="AN323" s="163"/>
      <c r="AO323" s="163"/>
      <c r="AP323" s="163"/>
      <c r="AQ323" s="163"/>
      <c r="AR323" s="163"/>
      <c r="AS323" s="163"/>
      <c r="AT323" s="163"/>
      <c r="AU323" s="163"/>
      <c r="AV323" s="163"/>
      <c r="AW323" s="163"/>
      <c r="AX323" s="163"/>
      <c r="AY323" s="163"/>
      <c r="AZ323" s="163"/>
      <c r="BA323" s="163"/>
      <c r="BB323" s="163"/>
      <c r="BC323" s="163"/>
      <c r="BD323" s="163"/>
      <c r="BE323" s="163"/>
      <c r="BF323" s="163"/>
      <c r="BG323" s="163"/>
      <c r="BH323" s="163"/>
    </row>
    <row r="324" spans="1:60" outlineLevel="2" x14ac:dyDescent="0.2">
      <c r="A324" s="164"/>
      <c r="B324" s="165"/>
      <c r="C324" s="258" t="s">
        <v>797</v>
      </c>
      <c r="D324" s="259"/>
      <c r="E324" s="259"/>
      <c r="F324" s="259"/>
      <c r="G324" s="259"/>
      <c r="H324" s="162"/>
      <c r="I324" s="162"/>
      <c r="J324" s="162"/>
      <c r="K324" s="162"/>
      <c r="L324" s="162"/>
      <c r="M324" s="162"/>
      <c r="N324" s="166"/>
      <c r="O324" s="166"/>
      <c r="P324" s="166"/>
      <c r="Q324" s="166"/>
      <c r="R324" s="162"/>
      <c r="S324" s="162"/>
      <c r="T324" s="162"/>
      <c r="U324" s="162"/>
      <c r="V324" s="162"/>
      <c r="W324" s="162"/>
      <c r="X324" s="162"/>
      <c r="Y324" s="162"/>
      <c r="Z324" s="163"/>
      <c r="AA324" s="163"/>
      <c r="AB324" s="163"/>
      <c r="AC324" s="163"/>
      <c r="AD324" s="163"/>
      <c r="AE324" s="163"/>
      <c r="AF324" s="163"/>
      <c r="AG324" s="163" t="s">
        <v>178</v>
      </c>
      <c r="AH324" s="163"/>
      <c r="AI324" s="163"/>
      <c r="AJ324" s="163"/>
      <c r="AK324" s="163"/>
      <c r="AL324" s="163"/>
      <c r="AM324" s="163"/>
      <c r="AN324" s="163"/>
      <c r="AO324" s="163"/>
      <c r="AP324" s="163"/>
      <c r="AQ324" s="163"/>
      <c r="AR324" s="163"/>
      <c r="AS324" s="163"/>
      <c r="AT324" s="163"/>
      <c r="AU324" s="163"/>
      <c r="AV324" s="163"/>
      <c r="AW324" s="163"/>
      <c r="AX324" s="163"/>
      <c r="AY324" s="163"/>
      <c r="AZ324" s="163"/>
      <c r="BA324" s="163"/>
      <c r="BB324" s="163"/>
      <c r="BC324" s="163"/>
      <c r="BD324" s="163"/>
      <c r="BE324" s="163"/>
      <c r="BF324" s="163"/>
      <c r="BG324" s="163"/>
      <c r="BH324" s="163"/>
    </row>
    <row r="325" spans="1:60" outlineLevel="3" x14ac:dyDescent="0.2">
      <c r="A325" s="164"/>
      <c r="B325" s="165"/>
      <c r="C325" s="260" t="s">
        <v>798</v>
      </c>
      <c r="D325" s="261"/>
      <c r="E325" s="261"/>
      <c r="F325" s="261"/>
      <c r="G325" s="261"/>
      <c r="H325" s="162"/>
      <c r="I325" s="162"/>
      <c r="J325" s="162"/>
      <c r="K325" s="162"/>
      <c r="L325" s="162"/>
      <c r="M325" s="162"/>
      <c r="N325" s="166"/>
      <c r="O325" s="166"/>
      <c r="P325" s="166"/>
      <c r="Q325" s="166"/>
      <c r="R325" s="162"/>
      <c r="S325" s="162"/>
      <c r="T325" s="162"/>
      <c r="U325" s="162"/>
      <c r="V325" s="162"/>
      <c r="W325" s="162"/>
      <c r="X325" s="162"/>
      <c r="Y325" s="162"/>
      <c r="Z325" s="163"/>
      <c r="AA325" s="163"/>
      <c r="AB325" s="163"/>
      <c r="AC325" s="163"/>
      <c r="AD325" s="163"/>
      <c r="AE325" s="163"/>
      <c r="AF325" s="163"/>
      <c r="AG325" s="163" t="s">
        <v>178</v>
      </c>
      <c r="AH325" s="163"/>
      <c r="AI325" s="163"/>
      <c r="AJ325" s="163"/>
      <c r="AK325" s="163"/>
      <c r="AL325" s="163"/>
      <c r="AM325" s="163"/>
      <c r="AN325" s="163"/>
      <c r="AO325" s="163"/>
      <c r="AP325" s="163"/>
      <c r="AQ325" s="163"/>
      <c r="AR325" s="163"/>
      <c r="AS325" s="163"/>
      <c r="AT325" s="163"/>
      <c r="AU325" s="163"/>
      <c r="AV325" s="163"/>
      <c r="AW325" s="163"/>
      <c r="AX325" s="163"/>
      <c r="AY325" s="163"/>
      <c r="AZ325" s="163"/>
      <c r="BA325" s="163"/>
      <c r="BB325" s="163"/>
      <c r="BC325" s="163"/>
      <c r="BD325" s="163"/>
      <c r="BE325" s="163"/>
      <c r="BF325" s="163"/>
      <c r="BG325" s="163"/>
      <c r="BH325" s="163"/>
    </row>
    <row r="326" spans="1:60" outlineLevel="3" x14ac:dyDescent="0.2">
      <c r="A326" s="164"/>
      <c r="B326" s="165"/>
      <c r="C326" s="260" t="s">
        <v>799</v>
      </c>
      <c r="D326" s="261"/>
      <c r="E326" s="261"/>
      <c r="F326" s="261"/>
      <c r="G326" s="261"/>
      <c r="H326" s="162"/>
      <c r="I326" s="162"/>
      <c r="J326" s="162"/>
      <c r="K326" s="162"/>
      <c r="L326" s="162"/>
      <c r="M326" s="162"/>
      <c r="N326" s="166"/>
      <c r="O326" s="166"/>
      <c r="P326" s="166"/>
      <c r="Q326" s="166"/>
      <c r="R326" s="162"/>
      <c r="S326" s="162"/>
      <c r="T326" s="162"/>
      <c r="U326" s="162"/>
      <c r="V326" s="162"/>
      <c r="W326" s="162"/>
      <c r="X326" s="162"/>
      <c r="Y326" s="162"/>
      <c r="Z326" s="163"/>
      <c r="AA326" s="163"/>
      <c r="AB326" s="163"/>
      <c r="AC326" s="163"/>
      <c r="AD326" s="163"/>
      <c r="AE326" s="163"/>
      <c r="AF326" s="163"/>
      <c r="AG326" s="163" t="s">
        <v>178</v>
      </c>
      <c r="AH326" s="163"/>
      <c r="AI326" s="163"/>
      <c r="AJ326" s="163"/>
      <c r="AK326" s="163"/>
      <c r="AL326" s="163"/>
      <c r="AM326" s="163"/>
      <c r="AN326" s="163"/>
      <c r="AO326" s="163"/>
      <c r="AP326" s="163"/>
      <c r="AQ326" s="163"/>
      <c r="AR326" s="163"/>
      <c r="AS326" s="163"/>
      <c r="AT326" s="163"/>
      <c r="AU326" s="163"/>
      <c r="AV326" s="163"/>
      <c r="AW326" s="163"/>
      <c r="AX326" s="163"/>
      <c r="AY326" s="163"/>
      <c r="AZ326" s="163"/>
      <c r="BA326" s="163"/>
      <c r="BB326" s="163"/>
      <c r="BC326" s="163"/>
      <c r="BD326" s="163"/>
      <c r="BE326" s="163"/>
      <c r="BF326" s="163"/>
      <c r="BG326" s="163"/>
      <c r="BH326" s="163"/>
    </row>
    <row r="327" spans="1:60" outlineLevel="3" x14ac:dyDescent="0.2">
      <c r="A327" s="164"/>
      <c r="B327" s="165"/>
      <c r="C327" s="260" t="s">
        <v>480</v>
      </c>
      <c r="D327" s="261"/>
      <c r="E327" s="261"/>
      <c r="F327" s="261"/>
      <c r="G327" s="261"/>
      <c r="H327" s="162"/>
      <c r="I327" s="162"/>
      <c r="J327" s="162"/>
      <c r="K327" s="162"/>
      <c r="L327" s="162"/>
      <c r="M327" s="162"/>
      <c r="N327" s="166"/>
      <c r="O327" s="166"/>
      <c r="P327" s="166"/>
      <c r="Q327" s="166"/>
      <c r="R327" s="162"/>
      <c r="S327" s="162"/>
      <c r="T327" s="162"/>
      <c r="U327" s="162"/>
      <c r="V327" s="162"/>
      <c r="W327" s="162"/>
      <c r="X327" s="162"/>
      <c r="Y327" s="162"/>
      <c r="Z327" s="163"/>
      <c r="AA327" s="163"/>
      <c r="AB327" s="163"/>
      <c r="AC327" s="163"/>
      <c r="AD327" s="163"/>
      <c r="AE327" s="163"/>
      <c r="AF327" s="163"/>
      <c r="AG327" s="163" t="s">
        <v>178</v>
      </c>
      <c r="AH327" s="163"/>
      <c r="AI327" s="163"/>
      <c r="AJ327" s="163"/>
      <c r="AK327" s="163"/>
      <c r="AL327" s="163"/>
      <c r="AM327" s="163"/>
      <c r="AN327" s="163"/>
      <c r="AO327" s="163"/>
      <c r="AP327" s="163"/>
      <c r="AQ327" s="163"/>
      <c r="AR327" s="163"/>
      <c r="AS327" s="163"/>
      <c r="AT327" s="163"/>
      <c r="AU327" s="163"/>
      <c r="AV327" s="163"/>
      <c r="AW327" s="163"/>
      <c r="AX327" s="163"/>
      <c r="AY327" s="163"/>
      <c r="AZ327" s="163"/>
      <c r="BA327" s="163"/>
      <c r="BB327" s="163"/>
      <c r="BC327" s="163"/>
      <c r="BD327" s="163"/>
      <c r="BE327" s="163"/>
      <c r="BF327" s="163"/>
      <c r="BG327" s="163"/>
      <c r="BH327" s="163"/>
    </row>
    <row r="328" spans="1:60" outlineLevel="3" x14ac:dyDescent="0.2">
      <c r="A328" s="164"/>
      <c r="B328" s="165"/>
      <c r="C328" s="260" t="s">
        <v>800</v>
      </c>
      <c r="D328" s="261"/>
      <c r="E328" s="261"/>
      <c r="F328" s="261"/>
      <c r="G328" s="261"/>
      <c r="H328" s="162"/>
      <c r="I328" s="162"/>
      <c r="J328" s="162"/>
      <c r="K328" s="162"/>
      <c r="L328" s="162"/>
      <c r="M328" s="162"/>
      <c r="N328" s="166"/>
      <c r="O328" s="166"/>
      <c r="P328" s="166"/>
      <c r="Q328" s="166"/>
      <c r="R328" s="162"/>
      <c r="S328" s="162"/>
      <c r="T328" s="162"/>
      <c r="U328" s="162"/>
      <c r="V328" s="162"/>
      <c r="W328" s="162"/>
      <c r="X328" s="162"/>
      <c r="Y328" s="162"/>
      <c r="Z328" s="163"/>
      <c r="AA328" s="163"/>
      <c r="AB328" s="163"/>
      <c r="AC328" s="163"/>
      <c r="AD328" s="163"/>
      <c r="AE328" s="163"/>
      <c r="AF328" s="163"/>
      <c r="AG328" s="163" t="s">
        <v>178</v>
      </c>
      <c r="AH328" s="163"/>
      <c r="AI328" s="163"/>
      <c r="AJ328" s="163"/>
      <c r="AK328" s="163"/>
      <c r="AL328" s="163"/>
      <c r="AM328" s="163"/>
      <c r="AN328" s="163"/>
      <c r="AO328" s="163"/>
      <c r="AP328" s="163"/>
      <c r="AQ328" s="163"/>
      <c r="AR328" s="163"/>
      <c r="AS328" s="163"/>
      <c r="AT328" s="163"/>
      <c r="AU328" s="163"/>
      <c r="AV328" s="163"/>
      <c r="AW328" s="163"/>
      <c r="AX328" s="163"/>
      <c r="AY328" s="163"/>
      <c r="AZ328" s="163"/>
      <c r="BA328" s="163"/>
      <c r="BB328" s="163"/>
      <c r="BC328" s="163"/>
      <c r="BD328" s="163"/>
      <c r="BE328" s="163"/>
      <c r="BF328" s="163"/>
      <c r="BG328" s="163"/>
      <c r="BH328" s="163"/>
    </row>
    <row r="329" spans="1:60" outlineLevel="3" x14ac:dyDescent="0.2">
      <c r="A329" s="164"/>
      <c r="B329" s="165"/>
      <c r="C329" s="260" t="s">
        <v>801</v>
      </c>
      <c r="D329" s="261"/>
      <c r="E329" s="261"/>
      <c r="F329" s="261"/>
      <c r="G329" s="261"/>
      <c r="H329" s="162"/>
      <c r="I329" s="162"/>
      <c r="J329" s="162"/>
      <c r="K329" s="162"/>
      <c r="L329" s="162"/>
      <c r="M329" s="162"/>
      <c r="N329" s="166"/>
      <c r="O329" s="166"/>
      <c r="P329" s="166"/>
      <c r="Q329" s="166"/>
      <c r="R329" s="162"/>
      <c r="S329" s="162"/>
      <c r="T329" s="162"/>
      <c r="U329" s="162"/>
      <c r="V329" s="162"/>
      <c r="W329" s="162"/>
      <c r="X329" s="162"/>
      <c r="Y329" s="162"/>
      <c r="Z329" s="163"/>
      <c r="AA329" s="163"/>
      <c r="AB329" s="163"/>
      <c r="AC329" s="163"/>
      <c r="AD329" s="163"/>
      <c r="AE329" s="163"/>
      <c r="AF329" s="163"/>
      <c r="AG329" s="163" t="s">
        <v>178</v>
      </c>
      <c r="AH329" s="163"/>
      <c r="AI329" s="163"/>
      <c r="AJ329" s="163"/>
      <c r="AK329" s="163"/>
      <c r="AL329" s="163"/>
      <c r="AM329" s="163"/>
      <c r="AN329" s="163"/>
      <c r="AO329" s="163"/>
      <c r="AP329" s="163"/>
      <c r="AQ329" s="163"/>
      <c r="AR329" s="163"/>
      <c r="AS329" s="163"/>
      <c r="AT329" s="163"/>
      <c r="AU329" s="163"/>
      <c r="AV329" s="163"/>
      <c r="AW329" s="163"/>
      <c r="AX329" s="163"/>
      <c r="AY329" s="163"/>
      <c r="AZ329" s="163"/>
      <c r="BA329" s="163"/>
      <c r="BB329" s="163"/>
      <c r="BC329" s="163"/>
      <c r="BD329" s="163"/>
      <c r="BE329" s="163"/>
      <c r="BF329" s="163"/>
      <c r="BG329" s="163"/>
      <c r="BH329" s="163"/>
    </row>
    <row r="330" spans="1:60" outlineLevel="2" x14ac:dyDescent="0.2">
      <c r="A330" s="164"/>
      <c r="B330" s="165"/>
      <c r="C330" s="182" t="s">
        <v>583</v>
      </c>
      <c r="D330" s="183"/>
      <c r="E330" s="184"/>
      <c r="F330" s="162"/>
      <c r="G330" s="162"/>
      <c r="H330" s="162"/>
      <c r="I330" s="162"/>
      <c r="J330" s="162"/>
      <c r="K330" s="162"/>
      <c r="L330" s="162"/>
      <c r="M330" s="162"/>
      <c r="N330" s="166"/>
      <c r="O330" s="166"/>
      <c r="P330" s="166"/>
      <c r="Q330" s="166"/>
      <c r="R330" s="162"/>
      <c r="S330" s="162"/>
      <c r="T330" s="162"/>
      <c r="U330" s="162"/>
      <c r="V330" s="162"/>
      <c r="W330" s="162"/>
      <c r="X330" s="162"/>
      <c r="Y330" s="162"/>
      <c r="Z330" s="163"/>
      <c r="AA330" s="163"/>
      <c r="AB330" s="163"/>
      <c r="AC330" s="163"/>
      <c r="AD330" s="163"/>
      <c r="AE330" s="163"/>
      <c r="AF330" s="163"/>
      <c r="AG330" s="163" t="s">
        <v>222</v>
      </c>
      <c r="AH330" s="163">
        <v>0</v>
      </c>
      <c r="AI330" s="163"/>
      <c r="AJ330" s="163"/>
      <c r="AK330" s="163"/>
      <c r="AL330" s="163"/>
      <c r="AM330" s="163"/>
      <c r="AN330" s="163"/>
      <c r="AO330" s="163"/>
      <c r="AP330" s="163"/>
      <c r="AQ330" s="163"/>
      <c r="AR330" s="163"/>
      <c r="AS330" s="163"/>
      <c r="AT330" s="163"/>
      <c r="AU330" s="163"/>
      <c r="AV330" s="163"/>
      <c r="AW330" s="163"/>
      <c r="AX330" s="163"/>
      <c r="AY330" s="163"/>
      <c r="AZ330" s="163"/>
      <c r="BA330" s="163"/>
      <c r="BB330" s="163"/>
      <c r="BC330" s="163"/>
      <c r="BD330" s="163"/>
      <c r="BE330" s="163"/>
      <c r="BF330" s="163"/>
      <c r="BG330" s="163"/>
      <c r="BH330" s="163"/>
    </row>
    <row r="331" spans="1:60" outlineLevel="3" x14ac:dyDescent="0.2">
      <c r="A331" s="164"/>
      <c r="B331" s="165"/>
      <c r="C331" s="182" t="s">
        <v>788</v>
      </c>
      <c r="D331" s="183"/>
      <c r="E331" s="184"/>
      <c r="F331" s="162"/>
      <c r="G331" s="162"/>
      <c r="H331" s="162"/>
      <c r="I331" s="162"/>
      <c r="J331" s="162"/>
      <c r="K331" s="162"/>
      <c r="L331" s="162"/>
      <c r="M331" s="162"/>
      <c r="N331" s="166"/>
      <c r="O331" s="166"/>
      <c r="P331" s="166"/>
      <c r="Q331" s="166"/>
      <c r="R331" s="162"/>
      <c r="S331" s="162"/>
      <c r="T331" s="162"/>
      <c r="U331" s="162"/>
      <c r="V331" s="162"/>
      <c r="W331" s="162"/>
      <c r="X331" s="162"/>
      <c r="Y331" s="162"/>
      <c r="Z331" s="163"/>
      <c r="AA331" s="163"/>
      <c r="AB331" s="163"/>
      <c r="AC331" s="163"/>
      <c r="AD331" s="163"/>
      <c r="AE331" s="163"/>
      <c r="AF331" s="163"/>
      <c r="AG331" s="163" t="s">
        <v>222</v>
      </c>
      <c r="AH331" s="163">
        <v>0</v>
      </c>
      <c r="AI331" s="163"/>
      <c r="AJ331" s="163"/>
      <c r="AK331" s="163"/>
      <c r="AL331" s="163"/>
      <c r="AM331" s="163"/>
      <c r="AN331" s="163"/>
      <c r="AO331" s="163"/>
      <c r="AP331" s="163"/>
      <c r="AQ331" s="163"/>
      <c r="AR331" s="163"/>
      <c r="AS331" s="163"/>
      <c r="AT331" s="163"/>
      <c r="AU331" s="163"/>
      <c r="AV331" s="163"/>
      <c r="AW331" s="163"/>
      <c r="AX331" s="163"/>
      <c r="AY331" s="163"/>
      <c r="AZ331" s="163"/>
      <c r="BA331" s="163"/>
      <c r="BB331" s="163"/>
      <c r="BC331" s="163"/>
      <c r="BD331" s="163"/>
      <c r="BE331" s="163"/>
      <c r="BF331" s="163"/>
      <c r="BG331" s="163"/>
      <c r="BH331" s="163"/>
    </row>
    <row r="332" spans="1:60" outlineLevel="3" x14ac:dyDescent="0.2">
      <c r="A332" s="164"/>
      <c r="B332" s="165"/>
      <c r="C332" s="182" t="s">
        <v>482</v>
      </c>
      <c r="D332" s="183"/>
      <c r="E332" s="184">
        <v>1</v>
      </c>
      <c r="F332" s="162"/>
      <c r="G332" s="162"/>
      <c r="H332" s="162"/>
      <c r="I332" s="162"/>
      <c r="J332" s="162"/>
      <c r="K332" s="162"/>
      <c r="L332" s="162"/>
      <c r="M332" s="162"/>
      <c r="N332" s="166"/>
      <c r="O332" s="166"/>
      <c r="P332" s="166"/>
      <c r="Q332" s="166"/>
      <c r="R332" s="162"/>
      <c r="S332" s="162"/>
      <c r="T332" s="162"/>
      <c r="U332" s="162"/>
      <c r="V332" s="162"/>
      <c r="W332" s="162"/>
      <c r="X332" s="162"/>
      <c r="Y332" s="162"/>
      <c r="Z332" s="163"/>
      <c r="AA332" s="163"/>
      <c r="AB332" s="163"/>
      <c r="AC332" s="163"/>
      <c r="AD332" s="163"/>
      <c r="AE332" s="163"/>
      <c r="AF332" s="163"/>
      <c r="AG332" s="163" t="s">
        <v>222</v>
      </c>
      <c r="AH332" s="163">
        <v>0</v>
      </c>
      <c r="AI332" s="163"/>
      <c r="AJ332" s="163"/>
      <c r="AK332" s="163"/>
      <c r="AL332" s="163"/>
      <c r="AM332" s="163"/>
      <c r="AN332" s="163"/>
      <c r="AO332" s="163"/>
      <c r="AP332" s="163"/>
      <c r="AQ332" s="163"/>
      <c r="AR332" s="163"/>
      <c r="AS332" s="163"/>
      <c r="AT332" s="163"/>
      <c r="AU332" s="163"/>
      <c r="AV332" s="163"/>
      <c r="AW332" s="163"/>
      <c r="AX332" s="163"/>
      <c r="AY332" s="163"/>
      <c r="AZ332" s="163"/>
      <c r="BA332" s="163"/>
      <c r="BB332" s="163"/>
      <c r="BC332" s="163"/>
      <c r="BD332" s="163"/>
      <c r="BE332" s="163"/>
      <c r="BF332" s="163"/>
      <c r="BG332" s="163"/>
      <c r="BH332" s="163"/>
    </row>
    <row r="333" spans="1:60" ht="22.5" outlineLevel="1" x14ac:dyDescent="0.2">
      <c r="A333" s="155">
        <v>72</v>
      </c>
      <c r="B333" s="156" t="s">
        <v>483</v>
      </c>
      <c r="C333" s="157" t="s">
        <v>802</v>
      </c>
      <c r="D333" s="158" t="s">
        <v>266</v>
      </c>
      <c r="E333" s="159">
        <v>1</v>
      </c>
      <c r="F333" s="11"/>
      <c r="G333" s="160">
        <f>ROUND(E333*F333,2)</f>
        <v>0</v>
      </c>
      <c r="H333" s="11">
        <v>0</v>
      </c>
      <c r="I333" s="160">
        <f>ROUND(E333*H333,2)</f>
        <v>0</v>
      </c>
      <c r="J333" s="11">
        <v>4700</v>
      </c>
      <c r="K333" s="160">
        <f>ROUND(E333*J333,2)</f>
        <v>4700</v>
      </c>
      <c r="L333" s="160">
        <v>21</v>
      </c>
      <c r="M333" s="160">
        <f>G333*(1+L333/100)</f>
        <v>0</v>
      </c>
      <c r="N333" s="159">
        <v>4.7E-2</v>
      </c>
      <c r="O333" s="159">
        <f>ROUND(E333*N333,2)</f>
        <v>0.05</v>
      </c>
      <c r="P333" s="159">
        <v>0</v>
      </c>
      <c r="Q333" s="159">
        <f>ROUND(E333*P333,2)</f>
        <v>0</v>
      </c>
      <c r="R333" s="160"/>
      <c r="S333" s="160" t="s">
        <v>173</v>
      </c>
      <c r="T333" s="161" t="s">
        <v>174</v>
      </c>
      <c r="U333" s="162">
        <v>0</v>
      </c>
      <c r="V333" s="162">
        <f>ROUND(E333*U333,2)</f>
        <v>0</v>
      </c>
      <c r="W333" s="162"/>
      <c r="X333" s="162" t="s">
        <v>218</v>
      </c>
      <c r="Y333" s="162" t="s">
        <v>175</v>
      </c>
      <c r="Z333" s="163"/>
      <c r="AA333" s="163"/>
      <c r="AB333" s="163"/>
      <c r="AC333" s="163"/>
      <c r="AD333" s="163"/>
      <c r="AE333" s="163"/>
      <c r="AF333" s="163"/>
      <c r="AG333" s="163" t="s">
        <v>219</v>
      </c>
      <c r="AH333" s="163"/>
      <c r="AI333" s="163"/>
      <c r="AJ333" s="163"/>
      <c r="AK333" s="163"/>
      <c r="AL333" s="163"/>
      <c r="AM333" s="163"/>
      <c r="AN333" s="163"/>
      <c r="AO333" s="163"/>
      <c r="AP333" s="163"/>
      <c r="AQ333" s="163"/>
      <c r="AR333" s="163"/>
      <c r="AS333" s="163"/>
      <c r="AT333" s="163"/>
      <c r="AU333" s="163"/>
      <c r="AV333" s="163"/>
      <c r="AW333" s="163"/>
      <c r="AX333" s="163"/>
      <c r="AY333" s="163"/>
      <c r="AZ333" s="163"/>
      <c r="BA333" s="163"/>
      <c r="BB333" s="163"/>
      <c r="BC333" s="163"/>
      <c r="BD333" s="163"/>
      <c r="BE333" s="163"/>
      <c r="BF333" s="163"/>
      <c r="BG333" s="163"/>
      <c r="BH333" s="163"/>
    </row>
    <row r="334" spans="1:60" outlineLevel="2" x14ac:dyDescent="0.2">
      <c r="A334" s="164"/>
      <c r="B334" s="165"/>
      <c r="C334" s="258" t="s">
        <v>803</v>
      </c>
      <c r="D334" s="259"/>
      <c r="E334" s="259"/>
      <c r="F334" s="259"/>
      <c r="G334" s="259"/>
      <c r="H334" s="162"/>
      <c r="I334" s="162"/>
      <c r="J334" s="162"/>
      <c r="K334" s="162"/>
      <c r="L334" s="162"/>
      <c r="M334" s="162"/>
      <c r="N334" s="166"/>
      <c r="O334" s="166"/>
      <c r="P334" s="166"/>
      <c r="Q334" s="166"/>
      <c r="R334" s="162"/>
      <c r="S334" s="162"/>
      <c r="T334" s="162"/>
      <c r="U334" s="162"/>
      <c r="V334" s="162"/>
      <c r="W334" s="162"/>
      <c r="X334" s="162"/>
      <c r="Y334" s="162"/>
      <c r="Z334" s="163"/>
      <c r="AA334" s="163"/>
      <c r="AB334" s="163"/>
      <c r="AC334" s="163"/>
      <c r="AD334" s="163"/>
      <c r="AE334" s="163"/>
      <c r="AF334" s="163"/>
      <c r="AG334" s="163" t="s">
        <v>178</v>
      </c>
      <c r="AH334" s="163"/>
      <c r="AI334" s="163"/>
      <c r="AJ334" s="163"/>
      <c r="AK334" s="163"/>
      <c r="AL334" s="163"/>
      <c r="AM334" s="163"/>
      <c r="AN334" s="163"/>
      <c r="AO334" s="163"/>
      <c r="AP334" s="163"/>
      <c r="AQ334" s="163"/>
      <c r="AR334" s="163"/>
      <c r="AS334" s="163"/>
      <c r="AT334" s="163"/>
      <c r="AU334" s="163"/>
      <c r="AV334" s="163"/>
      <c r="AW334" s="163"/>
      <c r="AX334" s="163"/>
      <c r="AY334" s="163"/>
      <c r="AZ334" s="163"/>
      <c r="BA334" s="163"/>
      <c r="BB334" s="163"/>
      <c r="BC334" s="163"/>
      <c r="BD334" s="163"/>
      <c r="BE334" s="163"/>
      <c r="BF334" s="163"/>
      <c r="BG334" s="163"/>
      <c r="BH334" s="163"/>
    </row>
    <row r="335" spans="1:60" outlineLevel="3" x14ac:dyDescent="0.2">
      <c r="A335" s="164"/>
      <c r="B335" s="165"/>
      <c r="C335" s="260" t="s">
        <v>804</v>
      </c>
      <c r="D335" s="261"/>
      <c r="E335" s="261"/>
      <c r="F335" s="261"/>
      <c r="G335" s="261"/>
      <c r="H335" s="162"/>
      <c r="I335" s="162"/>
      <c r="J335" s="162"/>
      <c r="K335" s="162"/>
      <c r="L335" s="162"/>
      <c r="M335" s="162"/>
      <c r="N335" s="166"/>
      <c r="O335" s="166"/>
      <c r="P335" s="166"/>
      <c r="Q335" s="166"/>
      <c r="R335" s="162"/>
      <c r="S335" s="162"/>
      <c r="T335" s="162"/>
      <c r="U335" s="162"/>
      <c r="V335" s="162"/>
      <c r="W335" s="162"/>
      <c r="X335" s="162"/>
      <c r="Y335" s="162"/>
      <c r="Z335" s="163"/>
      <c r="AA335" s="163"/>
      <c r="AB335" s="163"/>
      <c r="AC335" s="163"/>
      <c r="AD335" s="163"/>
      <c r="AE335" s="163"/>
      <c r="AF335" s="163"/>
      <c r="AG335" s="163" t="s">
        <v>178</v>
      </c>
      <c r="AH335" s="163"/>
      <c r="AI335" s="163"/>
      <c r="AJ335" s="163"/>
      <c r="AK335" s="163"/>
      <c r="AL335" s="163"/>
      <c r="AM335" s="163"/>
      <c r="AN335" s="163"/>
      <c r="AO335" s="163"/>
      <c r="AP335" s="163"/>
      <c r="AQ335" s="163"/>
      <c r="AR335" s="163"/>
      <c r="AS335" s="163"/>
      <c r="AT335" s="163"/>
      <c r="AU335" s="163"/>
      <c r="AV335" s="163"/>
      <c r="AW335" s="163"/>
      <c r="AX335" s="163"/>
      <c r="AY335" s="163"/>
      <c r="AZ335" s="163"/>
      <c r="BA335" s="163"/>
      <c r="BB335" s="163"/>
      <c r="BC335" s="163"/>
      <c r="BD335" s="163"/>
      <c r="BE335" s="163"/>
      <c r="BF335" s="163"/>
      <c r="BG335" s="163"/>
      <c r="BH335" s="163"/>
    </row>
    <row r="336" spans="1:60" outlineLevel="3" x14ac:dyDescent="0.2">
      <c r="A336" s="164"/>
      <c r="B336" s="165"/>
      <c r="C336" s="260" t="s">
        <v>805</v>
      </c>
      <c r="D336" s="261"/>
      <c r="E336" s="261"/>
      <c r="F336" s="261"/>
      <c r="G336" s="261"/>
      <c r="H336" s="162"/>
      <c r="I336" s="162"/>
      <c r="J336" s="162"/>
      <c r="K336" s="162"/>
      <c r="L336" s="162"/>
      <c r="M336" s="162"/>
      <c r="N336" s="166"/>
      <c r="O336" s="166"/>
      <c r="P336" s="166"/>
      <c r="Q336" s="166"/>
      <c r="R336" s="162"/>
      <c r="S336" s="162"/>
      <c r="T336" s="162"/>
      <c r="U336" s="162"/>
      <c r="V336" s="162"/>
      <c r="W336" s="162"/>
      <c r="X336" s="162"/>
      <c r="Y336" s="162"/>
      <c r="Z336" s="163"/>
      <c r="AA336" s="163"/>
      <c r="AB336" s="163"/>
      <c r="AC336" s="163"/>
      <c r="AD336" s="163"/>
      <c r="AE336" s="163"/>
      <c r="AF336" s="163"/>
      <c r="AG336" s="163" t="s">
        <v>178</v>
      </c>
      <c r="AH336" s="163"/>
      <c r="AI336" s="163"/>
      <c r="AJ336" s="163"/>
      <c r="AK336" s="163"/>
      <c r="AL336" s="163"/>
      <c r="AM336" s="163"/>
      <c r="AN336" s="163"/>
      <c r="AO336" s="163"/>
      <c r="AP336" s="163"/>
      <c r="AQ336" s="163"/>
      <c r="AR336" s="163"/>
      <c r="AS336" s="163"/>
      <c r="AT336" s="163"/>
      <c r="AU336" s="163"/>
      <c r="AV336" s="163"/>
      <c r="AW336" s="163"/>
      <c r="AX336" s="163"/>
      <c r="AY336" s="163"/>
      <c r="AZ336" s="163"/>
      <c r="BA336" s="163"/>
      <c r="BB336" s="163"/>
      <c r="BC336" s="163"/>
      <c r="BD336" s="163"/>
      <c r="BE336" s="163"/>
      <c r="BF336" s="163"/>
      <c r="BG336" s="163"/>
      <c r="BH336" s="163"/>
    </row>
    <row r="337" spans="1:60" outlineLevel="3" x14ac:dyDescent="0.2">
      <c r="A337" s="164"/>
      <c r="B337" s="165"/>
      <c r="C337" s="260" t="s">
        <v>806</v>
      </c>
      <c r="D337" s="261"/>
      <c r="E337" s="261"/>
      <c r="F337" s="261"/>
      <c r="G337" s="261"/>
      <c r="H337" s="162"/>
      <c r="I337" s="162"/>
      <c r="J337" s="162"/>
      <c r="K337" s="162"/>
      <c r="L337" s="162"/>
      <c r="M337" s="162"/>
      <c r="N337" s="166"/>
      <c r="O337" s="166"/>
      <c r="P337" s="166"/>
      <c r="Q337" s="166"/>
      <c r="R337" s="162"/>
      <c r="S337" s="162"/>
      <c r="T337" s="162"/>
      <c r="U337" s="162"/>
      <c r="V337" s="162"/>
      <c r="W337" s="162"/>
      <c r="X337" s="162"/>
      <c r="Y337" s="162"/>
      <c r="Z337" s="163"/>
      <c r="AA337" s="163"/>
      <c r="AB337" s="163"/>
      <c r="AC337" s="163"/>
      <c r="AD337" s="163"/>
      <c r="AE337" s="163"/>
      <c r="AF337" s="163"/>
      <c r="AG337" s="163" t="s">
        <v>178</v>
      </c>
      <c r="AH337" s="163"/>
      <c r="AI337" s="163"/>
      <c r="AJ337" s="163"/>
      <c r="AK337" s="163"/>
      <c r="AL337" s="163"/>
      <c r="AM337" s="163"/>
      <c r="AN337" s="163"/>
      <c r="AO337" s="163"/>
      <c r="AP337" s="163"/>
      <c r="AQ337" s="163"/>
      <c r="AR337" s="163"/>
      <c r="AS337" s="163"/>
      <c r="AT337" s="163"/>
      <c r="AU337" s="163"/>
      <c r="AV337" s="163"/>
      <c r="AW337" s="163"/>
      <c r="AX337" s="163"/>
      <c r="AY337" s="163"/>
      <c r="AZ337" s="163"/>
      <c r="BA337" s="163"/>
      <c r="BB337" s="163"/>
      <c r="BC337" s="163"/>
      <c r="BD337" s="163"/>
      <c r="BE337" s="163"/>
      <c r="BF337" s="163"/>
      <c r="BG337" s="163"/>
      <c r="BH337" s="163"/>
    </row>
    <row r="338" spans="1:60" outlineLevel="2" x14ac:dyDescent="0.2">
      <c r="A338" s="164"/>
      <c r="B338" s="165"/>
      <c r="C338" s="182" t="s">
        <v>583</v>
      </c>
      <c r="D338" s="183"/>
      <c r="E338" s="184"/>
      <c r="F338" s="162"/>
      <c r="G338" s="162"/>
      <c r="H338" s="162"/>
      <c r="I338" s="162"/>
      <c r="J338" s="162"/>
      <c r="K338" s="162"/>
      <c r="L338" s="162"/>
      <c r="M338" s="162"/>
      <c r="N338" s="166"/>
      <c r="O338" s="166"/>
      <c r="P338" s="166"/>
      <c r="Q338" s="166"/>
      <c r="R338" s="162"/>
      <c r="S338" s="162"/>
      <c r="T338" s="162"/>
      <c r="U338" s="162"/>
      <c r="V338" s="162"/>
      <c r="W338" s="162"/>
      <c r="X338" s="162"/>
      <c r="Y338" s="162"/>
      <c r="Z338" s="163"/>
      <c r="AA338" s="163"/>
      <c r="AB338" s="163"/>
      <c r="AC338" s="163"/>
      <c r="AD338" s="163"/>
      <c r="AE338" s="163"/>
      <c r="AF338" s="163"/>
      <c r="AG338" s="163" t="s">
        <v>222</v>
      </c>
      <c r="AH338" s="163">
        <v>0</v>
      </c>
      <c r="AI338" s="163"/>
      <c r="AJ338" s="163"/>
      <c r="AK338" s="163"/>
      <c r="AL338" s="163"/>
      <c r="AM338" s="163"/>
      <c r="AN338" s="163"/>
      <c r="AO338" s="163"/>
      <c r="AP338" s="163"/>
      <c r="AQ338" s="163"/>
      <c r="AR338" s="163"/>
      <c r="AS338" s="163"/>
      <c r="AT338" s="163"/>
      <c r="AU338" s="163"/>
      <c r="AV338" s="163"/>
      <c r="AW338" s="163"/>
      <c r="AX338" s="163"/>
      <c r="AY338" s="163"/>
      <c r="AZ338" s="163"/>
      <c r="BA338" s="163"/>
      <c r="BB338" s="163"/>
      <c r="BC338" s="163"/>
      <c r="BD338" s="163"/>
      <c r="BE338" s="163"/>
      <c r="BF338" s="163"/>
      <c r="BG338" s="163"/>
      <c r="BH338" s="163"/>
    </row>
    <row r="339" spans="1:60" outlineLevel="3" x14ac:dyDescent="0.2">
      <c r="A339" s="164"/>
      <c r="B339" s="165"/>
      <c r="C339" s="182" t="s">
        <v>788</v>
      </c>
      <c r="D339" s="183"/>
      <c r="E339" s="184"/>
      <c r="F339" s="162"/>
      <c r="G339" s="162"/>
      <c r="H339" s="162"/>
      <c r="I339" s="162"/>
      <c r="J339" s="162"/>
      <c r="K339" s="162"/>
      <c r="L339" s="162"/>
      <c r="M339" s="162"/>
      <c r="N339" s="166"/>
      <c r="O339" s="166"/>
      <c r="P339" s="166"/>
      <c r="Q339" s="166"/>
      <c r="R339" s="162"/>
      <c r="S339" s="162"/>
      <c r="T339" s="162"/>
      <c r="U339" s="162"/>
      <c r="V339" s="162"/>
      <c r="W339" s="162"/>
      <c r="X339" s="162"/>
      <c r="Y339" s="162"/>
      <c r="Z339" s="163"/>
      <c r="AA339" s="163"/>
      <c r="AB339" s="163"/>
      <c r="AC339" s="163"/>
      <c r="AD339" s="163"/>
      <c r="AE339" s="163"/>
      <c r="AF339" s="163"/>
      <c r="AG339" s="163" t="s">
        <v>222</v>
      </c>
      <c r="AH339" s="163">
        <v>0</v>
      </c>
      <c r="AI339" s="163"/>
      <c r="AJ339" s="163"/>
      <c r="AK339" s="163"/>
      <c r="AL339" s="163"/>
      <c r="AM339" s="163"/>
      <c r="AN339" s="163"/>
      <c r="AO339" s="163"/>
      <c r="AP339" s="163"/>
      <c r="AQ339" s="163"/>
      <c r="AR339" s="163"/>
      <c r="AS339" s="163"/>
      <c r="AT339" s="163"/>
      <c r="AU339" s="163"/>
      <c r="AV339" s="163"/>
      <c r="AW339" s="163"/>
      <c r="AX339" s="163"/>
      <c r="AY339" s="163"/>
      <c r="AZ339" s="163"/>
      <c r="BA339" s="163"/>
      <c r="BB339" s="163"/>
      <c r="BC339" s="163"/>
      <c r="BD339" s="163"/>
      <c r="BE339" s="163"/>
      <c r="BF339" s="163"/>
      <c r="BG339" s="163"/>
      <c r="BH339" s="163"/>
    </row>
    <row r="340" spans="1:60" outlineLevel="3" x14ac:dyDescent="0.2">
      <c r="A340" s="164"/>
      <c r="B340" s="165"/>
      <c r="C340" s="182" t="s">
        <v>807</v>
      </c>
      <c r="D340" s="183"/>
      <c r="E340" s="184">
        <v>1</v>
      </c>
      <c r="F340" s="162"/>
      <c r="G340" s="162"/>
      <c r="H340" s="162"/>
      <c r="I340" s="162"/>
      <c r="J340" s="162"/>
      <c r="K340" s="162"/>
      <c r="L340" s="162"/>
      <c r="M340" s="162"/>
      <c r="N340" s="166"/>
      <c r="O340" s="166"/>
      <c r="P340" s="166"/>
      <c r="Q340" s="166"/>
      <c r="R340" s="162"/>
      <c r="S340" s="162"/>
      <c r="T340" s="162"/>
      <c r="U340" s="162"/>
      <c r="V340" s="162"/>
      <c r="W340" s="162"/>
      <c r="X340" s="162"/>
      <c r="Y340" s="162"/>
      <c r="Z340" s="163"/>
      <c r="AA340" s="163"/>
      <c r="AB340" s="163"/>
      <c r="AC340" s="163"/>
      <c r="AD340" s="163"/>
      <c r="AE340" s="163"/>
      <c r="AF340" s="163"/>
      <c r="AG340" s="163" t="s">
        <v>222</v>
      </c>
      <c r="AH340" s="163">
        <v>0</v>
      </c>
      <c r="AI340" s="163"/>
      <c r="AJ340" s="163"/>
      <c r="AK340" s="163"/>
      <c r="AL340" s="163"/>
      <c r="AM340" s="163"/>
      <c r="AN340" s="163"/>
      <c r="AO340" s="163"/>
      <c r="AP340" s="163"/>
      <c r="AQ340" s="163"/>
      <c r="AR340" s="163"/>
      <c r="AS340" s="163"/>
      <c r="AT340" s="163"/>
      <c r="AU340" s="163"/>
      <c r="AV340" s="163"/>
      <c r="AW340" s="163"/>
      <c r="AX340" s="163"/>
      <c r="AY340" s="163"/>
      <c r="AZ340" s="163"/>
      <c r="BA340" s="163"/>
      <c r="BB340" s="163"/>
      <c r="BC340" s="163"/>
      <c r="BD340" s="163"/>
      <c r="BE340" s="163"/>
      <c r="BF340" s="163"/>
      <c r="BG340" s="163"/>
      <c r="BH340" s="163"/>
    </row>
    <row r="341" spans="1:60" outlineLevel="1" x14ac:dyDescent="0.2">
      <c r="A341" s="155">
        <v>73</v>
      </c>
      <c r="B341" s="156" t="s">
        <v>527</v>
      </c>
      <c r="C341" s="157" t="s">
        <v>528</v>
      </c>
      <c r="D341" s="158" t="s">
        <v>282</v>
      </c>
      <c r="E341" s="159">
        <v>0.12855</v>
      </c>
      <c r="F341" s="11"/>
      <c r="G341" s="160">
        <f>ROUND(E341*F341,2)</f>
        <v>0</v>
      </c>
      <c r="H341" s="11">
        <v>0</v>
      </c>
      <c r="I341" s="160">
        <f>ROUND(E341*H341,2)</f>
        <v>0</v>
      </c>
      <c r="J341" s="11">
        <v>1567</v>
      </c>
      <c r="K341" s="160">
        <f>ROUND(E341*J341,2)</f>
        <v>201.44</v>
      </c>
      <c r="L341" s="160">
        <v>21</v>
      </c>
      <c r="M341" s="160">
        <f>G341*(1+L341/100)</f>
        <v>0</v>
      </c>
      <c r="N341" s="159">
        <v>0</v>
      </c>
      <c r="O341" s="159">
        <f>ROUND(E341*N341,2)</f>
        <v>0</v>
      </c>
      <c r="P341" s="159">
        <v>0</v>
      </c>
      <c r="Q341" s="159">
        <f>ROUND(E341*P341,2)</f>
        <v>0</v>
      </c>
      <c r="R341" s="160" t="s">
        <v>277</v>
      </c>
      <c r="S341" s="160" t="s">
        <v>217</v>
      </c>
      <c r="T341" s="161" t="s">
        <v>217</v>
      </c>
      <c r="U341" s="162">
        <v>3.327</v>
      </c>
      <c r="V341" s="162">
        <f>ROUND(E341*U341,2)</f>
        <v>0.43</v>
      </c>
      <c r="W341" s="162"/>
      <c r="X341" s="162" t="s">
        <v>454</v>
      </c>
      <c r="Y341" s="162" t="s">
        <v>175</v>
      </c>
      <c r="Z341" s="163"/>
      <c r="AA341" s="163"/>
      <c r="AB341" s="163"/>
      <c r="AC341" s="163"/>
      <c r="AD341" s="163"/>
      <c r="AE341" s="163"/>
      <c r="AF341" s="163"/>
      <c r="AG341" s="163" t="s">
        <v>455</v>
      </c>
      <c r="AH341" s="163"/>
      <c r="AI341" s="163"/>
      <c r="AJ341" s="163"/>
      <c r="AK341" s="163"/>
      <c r="AL341" s="163"/>
      <c r="AM341" s="163"/>
      <c r="AN341" s="163"/>
      <c r="AO341" s="163"/>
      <c r="AP341" s="163"/>
      <c r="AQ341" s="163"/>
      <c r="AR341" s="163"/>
      <c r="AS341" s="163"/>
      <c r="AT341" s="163"/>
      <c r="AU341" s="163"/>
      <c r="AV341" s="163"/>
      <c r="AW341" s="163"/>
      <c r="AX341" s="163"/>
      <c r="AY341" s="163"/>
      <c r="AZ341" s="163"/>
      <c r="BA341" s="163"/>
      <c r="BB341" s="163"/>
      <c r="BC341" s="163"/>
      <c r="BD341" s="163"/>
      <c r="BE341" s="163"/>
      <c r="BF341" s="163"/>
      <c r="BG341" s="163"/>
      <c r="BH341" s="163"/>
    </row>
    <row r="342" spans="1:60" outlineLevel="2" x14ac:dyDescent="0.2">
      <c r="A342" s="164"/>
      <c r="B342" s="165"/>
      <c r="C342" s="269" t="s">
        <v>529</v>
      </c>
      <c r="D342" s="270"/>
      <c r="E342" s="270"/>
      <c r="F342" s="270"/>
      <c r="G342" s="270"/>
      <c r="H342" s="162"/>
      <c r="I342" s="162"/>
      <c r="J342" s="162"/>
      <c r="K342" s="162"/>
      <c r="L342" s="162"/>
      <c r="M342" s="162"/>
      <c r="N342" s="166"/>
      <c r="O342" s="166"/>
      <c r="P342" s="166"/>
      <c r="Q342" s="166"/>
      <c r="R342" s="162"/>
      <c r="S342" s="162"/>
      <c r="T342" s="162"/>
      <c r="U342" s="162"/>
      <c r="V342" s="162"/>
      <c r="W342" s="162"/>
      <c r="X342" s="162"/>
      <c r="Y342" s="162"/>
      <c r="Z342" s="163"/>
      <c r="AA342" s="163"/>
      <c r="AB342" s="163"/>
      <c r="AC342" s="163"/>
      <c r="AD342" s="163"/>
      <c r="AE342" s="163"/>
      <c r="AF342" s="163"/>
      <c r="AG342" s="163" t="s">
        <v>221</v>
      </c>
      <c r="AH342" s="163"/>
      <c r="AI342" s="163"/>
      <c r="AJ342" s="163"/>
      <c r="AK342" s="163"/>
      <c r="AL342" s="163"/>
      <c r="AM342" s="163"/>
      <c r="AN342" s="163"/>
      <c r="AO342" s="163"/>
      <c r="AP342" s="163"/>
      <c r="AQ342" s="163"/>
      <c r="AR342" s="163"/>
      <c r="AS342" s="163"/>
      <c r="AT342" s="163"/>
      <c r="AU342" s="163"/>
      <c r="AV342" s="163"/>
      <c r="AW342" s="163"/>
      <c r="AX342" s="163"/>
      <c r="AY342" s="163"/>
      <c r="AZ342" s="163"/>
      <c r="BA342" s="163"/>
      <c r="BB342" s="163"/>
      <c r="BC342" s="163"/>
      <c r="BD342" s="163"/>
      <c r="BE342" s="163"/>
      <c r="BF342" s="163"/>
      <c r="BG342" s="163"/>
      <c r="BH342" s="163"/>
    </row>
    <row r="343" spans="1:60" outlineLevel="2" x14ac:dyDescent="0.2">
      <c r="A343" s="164"/>
      <c r="B343" s="165"/>
      <c r="C343" s="182" t="s">
        <v>456</v>
      </c>
      <c r="D343" s="183"/>
      <c r="E343" s="184"/>
      <c r="F343" s="162"/>
      <c r="G343" s="162"/>
      <c r="H343" s="162"/>
      <c r="I343" s="162"/>
      <c r="J343" s="162"/>
      <c r="K343" s="162"/>
      <c r="L343" s="162"/>
      <c r="M343" s="162"/>
      <c r="N343" s="166"/>
      <c r="O343" s="166"/>
      <c r="P343" s="166"/>
      <c r="Q343" s="166"/>
      <c r="R343" s="162"/>
      <c r="S343" s="162"/>
      <c r="T343" s="162"/>
      <c r="U343" s="162"/>
      <c r="V343" s="162"/>
      <c r="W343" s="162"/>
      <c r="X343" s="162"/>
      <c r="Y343" s="162"/>
      <c r="Z343" s="163"/>
      <c r="AA343" s="163"/>
      <c r="AB343" s="163"/>
      <c r="AC343" s="163"/>
      <c r="AD343" s="163"/>
      <c r="AE343" s="163"/>
      <c r="AF343" s="163"/>
      <c r="AG343" s="163" t="s">
        <v>222</v>
      </c>
      <c r="AH343" s="163">
        <v>0</v>
      </c>
      <c r="AI343" s="163"/>
      <c r="AJ343" s="163"/>
      <c r="AK343" s="163"/>
      <c r="AL343" s="163"/>
      <c r="AM343" s="163"/>
      <c r="AN343" s="163"/>
      <c r="AO343" s="163"/>
      <c r="AP343" s="163"/>
      <c r="AQ343" s="163"/>
      <c r="AR343" s="163"/>
      <c r="AS343" s="163"/>
      <c r="AT343" s="163"/>
      <c r="AU343" s="163"/>
      <c r="AV343" s="163"/>
      <c r="AW343" s="163"/>
      <c r="AX343" s="163"/>
      <c r="AY343" s="163"/>
      <c r="AZ343" s="163"/>
      <c r="BA343" s="163"/>
      <c r="BB343" s="163"/>
      <c r="BC343" s="163"/>
      <c r="BD343" s="163"/>
      <c r="BE343" s="163"/>
      <c r="BF343" s="163"/>
      <c r="BG343" s="163"/>
      <c r="BH343" s="163"/>
    </row>
    <row r="344" spans="1:60" outlineLevel="3" x14ac:dyDescent="0.2">
      <c r="A344" s="164"/>
      <c r="B344" s="165"/>
      <c r="C344" s="182" t="s">
        <v>808</v>
      </c>
      <c r="D344" s="183"/>
      <c r="E344" s="184"/>
      <c r="F344" s="162"/>
      <c r="G344" s="162"/>
      <c r="H344" s="162"/>
      <c r="I344" s="162"/>
      <c r="J344" s="162"/>
      <c r="K344" s="162"/>
      <c r="L344" s="162"/>
      <c r="M344" s="162"/>
      <c r="N344" s="166"/>
      <c r="O344" s="166"/>
      <c r="P344" s="166"/>
      <c r="Q344" s="166"/>
      <c r="R344" s="162"/>
      <c r="S344" s="162"/>
      <c r="T344" s="162"/>
      <c r="U344" s="162"/>
      <c r="V344" s="162"/>
      <c r="W344" s="162"/>
      <c r="X344" s="162"/>
      <c r="Y344" s="162"/>
      <c r="Z344" s="163"/>
      <c r="AA344" s="163"/>
      <c r="AB344" s="163"/>
      <c r="AC344" s="163"/>
      <c r="AD344" s="163"/>
      <c r="AE344" s="163"/>
      <c r="AF344" s="163"/>
      <c r="AG344" s="163" t="s">
        <v>222</v>
      </c>
      <c r="AH344" s="163">
        <v>0</v>
      </c>
      <c r="AI344" s="163"/>
      <c r="AJ344" s="163"/>
      <c r="AK344" s="163"/>
      <c r="AL344" s="163"/>
      <c r="AM344" s="163"/>
      <c r="AN344" s="163"/>
      <c r="AO344" s="163"/>
      <c r="AP344" s="163"/>
      <c r="AQ344" s="163"/>
      <c r="AR344" s="163"/>
      <c r="AS344" s="163"/>
      <c r="AT344" s="163"/>
      <c r="AU344" s="163"/>
      <c r="AV344" s="163"/>
      <c r="AW344" s="163"/>
      <c r="AX344" s="163"/>
      <c r="AY344" s="163"/>
      <c r="AZ344" s="163"/>
      <c r="BA344" s="163"/>
      <c r="BB344" s="163"/>
      <c r="BC344" s="163"/>
      <c r="BD344" s="163"/>
      <c r="BE344" s="163"/>
      <c r="BF344" s="163"/>
      <c r="BG344" s="163"/>
      <c r="BH344" s="163"/>
    </row>
    <row r="345" spans="1:60" outlineLevel="3" x14ac:dyDescent="0.2">
      <c r="A345" s="164"/>
      <c r="B345" s="165"/>
      <c r="C345" s="182" t="s">
        <v>809</v>
      </c>
      <c r="D345" s="183"/>
      <c r="E345" s="184">
        <v>0.12855</v>
      </c>
      <c r="F345" s="162"/>
      <c r="G345" s="162"/>
      <c r="H345" s="162"/>
      <c r="I345" s="162"/>
      <c r="J345" s="162"/>
      <c r="K345" s="162"/>
      <c r="L345" s="162"/>
      <c r="M345" s="162"/>
      <c r="N345" s="166"/>
      <c r="O345" s="166"/>
      <c r="P345" s="166"/>
      <c r="Q345" s="166"/>
      <c r="R345" s="162"/>
      <c r="S345" s="162"/>
      <c r="T345" s="162"/>
      <c r="U345" s="162"/>
      <c r="V345" s="162"/>
      <c r="W345" s="162"/>
      <c r="X345" s="162"/>
      <c r="Y345" s="162"/>
      <c r="Z345" s="163"/>
      <c r="AA345" s="163"/>
      <c r="AB345" s="163"/>
      <c r="AC345" s="163"/>
      <c r="AD345" s="163"/>
      <c r="AE345" s="163"/>
      <c r="AF345" s="163"/>
      <c r="AG345" s="163" t="s">
        <v>222</v>
      </c>
      <c r="AH345" s="163">
        <v>0</v>
      </c>
      <c r="AI345" s="163"/>
      <c r="AJ345" s="163"/>
      <c r="AK345" s="163"/>
      <c r="AL345" s="163"/>
      <c r="AM345" s="163"/>
      <c r="AN345" s="163"/>
      <c r="AO345" s="163"/>
      <c r="AP345" s="163"/>
      <c r="AQ345" s="163"/>
      <c r="AR345" s="163"/>
      <c r="AS345" s="163"/>
      <c r="AT345" s="163"/>
      <c r="AU345" s="163"/>
      <c r="AV345" s="163"/>
      <c r="AW345" s="163"/>
      <c r="AX345" s="163"/>
      <c r="AY345" s="163"/>
      <c r="AZ345" s="163"/>
      <c r="BA345" s="163"/>
      <c r="BB345" s="163"/>
      <c r="BC345" s="163"/>
      <c r="BD345" s="163"/>
      <c r="BE345" s="163"/>
      <c r="BF345" s="163"/>
      <c r="BG345" s="163"/>
      <c r="BH345" s="163"/>
    </row>
    <row r="346" spans="1:60" x14ac:dyDescent="0.2">
      <c r="A346" s="142"/>
      <c r="B346" s="143"/>
      <c r="C346" s="174"/>
      <c r="D346" s="144"/>
      <c r="E346" s="142"/>
      <c r="F346" s="142"/>
      <c r="G346" s="142"/>
      <c r="H346" s="142"/>
      <c r="I346" s="142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Y346" s="142"/>
      <c r="AE346" s="14">
        <v>12</v>
      </c>
      <c r="AF346" s="14">
        <v>21</v>
      </c>
      <c r="AG346" s="14" t="s">
        <v>154</v>
      </c>
    </row>
    <row r="347" spans="1:60" x14ac:dyDescent="0.2">
      <c r="A347" s="175"/>
      <c r="B347" s="176" t="s">
        <v>28</v>
      </c>
      <c r="C347" s="177"/>
      <c r="D347" s="178"/>
      <c r="E347" s="179"/>
      <c r="F347" s="179"/>
      <c r="G347" s="180">
        <f>G8+G119+G134+G170+G183+G212+G220+G232+G247+G276+G281+G299</f>
        <v>0</v>
      </c>
      <c r="H347" s="142"/>
      <c r="I347" s="142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Y347" s="142"/>
      <c r="AE347" s="14">
        <f>SUMIF(L7:L345,AE346,G7:G345)</f>
        <v>0</v>
      </c>
      <c r="AF347" s="14">
        <f>SUMIF(L7:L345,AF346,G7:G345)</f>
        <v>0</v>
      </c>
      <c r="AG347" s="14" t="s">
        <v>208</v>
      </c>
    </row>
    <row r="348" spans="1:60" x14ac:dyDescent="0.2">
      <c r="A348" s="271" t="s">
        <v>555</v>
      </c>
      <c r="B348" s="271"/>
      <c r="C348" s="174"/>
      <c r="D348" s="144"/>
      <c r="E348" s="142"/>
      <c r="F348" s="142"/>
      <c r="G348" s="142"/>
      <c r="H348" s="142"/>
      <c r="I348" s="142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Y348" s="142"/>
    </row>
    <row r="349" spans="1:60" x14ac:dyDescent="0.2">
      <c r="A349" s="142"/>
      <c r="B349" s="143" t="s">
        <v>810</v>
      </c>
      <c r="C349" s="174" t="s">
        <v>811</v>
      </c>
      <c r="D349" s="144"/>
      <c r="E349" s="142"/>
      <c r="F349" s="142"/>
      <c r="G349" s="142"/>
      <c r="H349" s="142"/>
      <c r="I349" s="142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Y349" s="142"/>
      <c r="AG349" s="14" t="s">
        <v>558</v>
      </c>
    </row>
    <row r="350" spans="1:60" x14ac:dyDescent="0.2">
      <c r="A350" s="142"/>
      <c r="B350" s="143" t="s">
        <v>559</v>
      </c>
      <c r="C350" s="174" t="s">
        <v>560</v>
      </c>
      <c r="D350" s="144"/>
      <c r="E350" s="142"/>
      <c r="F350" s="142"/>
      <c r="G350" s="142"/>
      <c r="H350" s="142"/>
      <c r="I350" s="142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Y350" s="142"/>
      <c r="AG350" s="14" t="s">
        <v>561</v>
      </c>
    </row>
    <row r="351" spans="1:60" x14ac:dyDescent="0.2">
      <c r="A351" s="142"/>
      <c r="B351" s="143"/>
      <c r="C351" s="174" t="s">
        <v>812</v>
      </c>
      <c r="D351" s="144"/>
      <c r="E351" s="142"/>
      <c r="F351" s="142"/>
      <c r="G351" s="142"/>
      <c r="H351" s="142"/>
      <c r="I351" s="142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Y351" s="142"/>
      <c r="AG351" s="14" t="s">
        <v>563</v>
      </c>
    </row>
    <row r="352" spans="1:60" x14ac:dyDescent="0.2">
      <c r="A352" s="142"/>
      <c r="B352" s="143"/>
      <c r="C352" s="174"/>
      <c r="D352" s="144"/>
      <c r="E352" s="142"/>
      <c r="F352" s="142"/>
      <c r="G352" s="142"/>
      <c r="H352" s="142"/>
      <c r="I352" s="142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Y352" s="142"/>
    </row>
    <row r="353" spans="3:33" x14ac:dyDescent="0.2">
      <c r="C353" s="181"/>
      <c r="D353" s="94"/>
      <c r="AG353" s="14" t="s">
        <v>210</v>
      </c>
    </row>
    <row r="354" spans="3:33" x14ac:dyDescent="0.2">
      <c r="D354" s="94"/>
    </row>
    <row r="355" spans="3:33" x14ac:dyDescent="0.2">
      <c r="D355" s="94"/>
    </row>
    <row r="356" spans="3:33" x14ac:dyDescent="0.2">
      <c r="D356" s="94"/>
    </row>
    <row r="357" spans="3:33" x14ac:dyDescent="0.2">
      <c r="D357" s="94"/>
    </row>
    <row r="358" spans="3:33" x14ac:dyDescent="0.2">
      <c r="D358" s="94"/>
    </row>
    <row r="359" spans="3:33" x14ac:dyDescent="0.2">
      <c r="D359" s="94"/>
    </row>
    <row r="360" spans="3:33" x14ac:dyDescent="0.2">
      <c r="D360" s="94"/>
    </row>
    <row r="361" spans="3:33" x14ac:dyDescent="0.2">
      <c r="D361" s="94"/>
    </row>
    <row r="362" spans="3:33" x14ac:dyDescent="0.2">
      <c r="D362" s="94"/>
    </row>
    <row r="363" spans="3:33" x14ac:dyDescent="0.2">
      <c r="D363" s="94"/>
    </row>
    <row r="364" spans="3:33" x14ac:dyDescent="0.2">
      <c r="D364" s="94"/>
    </row>
    <row r="365" spans="3:33" x14ac:dyDescent="0.2">
      <c r="D365" s="94"/>
    </row>
    <row r="366" spans="3:33" x14ac:dyDescent="0.2">
      <c r="D366" s="94"/>
    </row>
    <row r="367" spans="3:33" x14ac:dyDescent="0.2">
      <c r="D367" s="94"/>
    </row>
    <row r="368" spans="3:33" x14ac:dyDescent="0.2">
      <c r="D368" s="94"/>
    </row>
    <row r="369" spans="4:4" x14ac:dyDescent="0.2">
      <c r="D369" s="94"/>
    </row>
    <row r="370" spans="4:4" x14ac:dyDescent="0.2">
      <c r="D370" s="94"/>
    </row>
    <row r="371" spans="4:4" x14ac:dyDescent="0.2">
      <c r="D371" s="94"/>
    </row>
    <row r="372" spans="4:4" x14ac:dyDescent="0.2">
      <c r="D372" s="94"/>
    </row>
    <row r="373" spans="4:4" x14ac:dyDescent="0.2">
      <c r="D373" s="94"/>
    </row>
    <row r="374" spans="4:4" x14ac:dyDescent="0.2">
      <c r="D374" s="94"/>
    </row>
    <row r="375" spans="4:4" x14ac:dyDescent="0.2">
      <c r="D375" s="94"/>
    </row>
    <row r="376" spans="4:4" x14ac:dyDescent="0.2">
      <c r="D376" s="94"/>
    </row>
    <row r="377" spans="4:4" x14ac:dyDescent="0.2">
      <c r="D377" s="94"/>
    </row>
    <row r="378" spans="4:4" x14ac:dyDescent="0.2">
      <c r="D378" s="94"/>
    </row>
    <row r="379" spans="4:4" x14ac:dyDescent="0.2">
      <c r="D379" s="94"/>
    </row>
    <row r="380" spans="4:4" x14ac:dyDescent="0.2">
      <c r="D380" s="94"/>
    </row>
    <row r="381" spans="4:4" x14ac:dyDescent="0.2">
      <c r="D381" s="94"/>
    </row>
    <row r="382" spans="4:4" x14ac:dyDescent="0.2">
      <c r="D382" s="94"/>
    </row>
    <row r="383" spans="4:4" x14ac:dyDescent="0.2">
      <c r="D383" s="94"/>
    </row>
    <row r="384" spans="4:4" x14ac:dyDescent="0.2">
      <c r="D384" s="94"/>
    </row>
    <row r="385" spans="4:4" x14ac:dyDescent="0.2">
      <c r="D385" s="94"/>
    </row>
    <row r="386" spans="4:4" x14ac:dyDescent="0.2">
      <c r="D386" s="94"/>
    </row>
    <row r="387" spans="4:4" x14ac:dyDescent="0.2">
      <c r="D387" s="94"/>
    </row>
    <row r="388" spans="4:4" x14ac:dyDescent="0.2">
      <c r="D388" s="94"/>
    </row>
    <row r="389" spans="4:4" x14ac:dyDescent="0.2">
      <c r="D389" s="94"/>
    </row>
    <row r="390" spans="4:4" x14ac:dyDescent="0.2">
      <c r="D390" s="94"/>
    </row>
    <row r="391" spans="4:4" x14ac:dyDescent="0.2">
      <c r="D391" s="94"/>
    </row>
    <row r="392" spans="4:4" x14ac:dyDescent="0.2">
      <c r="D392" s="94"/>
    </row>
    <row r="393" spans="4:4" x14ac:dyDescent="0.2">
      <c r="D393" s="94"/>
    </row>
    <row r="394" spans="4:4" x14ac:dyDescent="0.2">
      <c r="D394" s="94"/>
    </row>
    <row r="395" spans="4:4" x14ac:dyDescent="0.2">
      <c r="D395" s="94"/>
    </row>
    <row r="396" spans="4:4" x14ac:dyDescent="0.2">
      <c r="D396" s="94"/>
    </row>
    <row r="397" spans="4:4" x14ac:dyDescent="0.2">
      <c r="D397" s="94"/>
    </row>
    <row r="398" spans="4:4" x14ac:dyDescent="0.2">
      <c r="D398" s="94"/>
    </row>
    <row r="399" spans="4:4" x14ac:dyDescent="0.2">
      <c r="D399" s="94"/>
    </row>
    <row r="400" spans="4:4" x14ac:dyDescent="0.2">
      <c r="D400" s="94"/>
    </row>
    <row r="401" spans="4:4" x14ac:dyDescent="0.2">
      <c r="D401" s="94"/>
    </row>
    <row r="402" spans="4:4" x14ac:dyDescent="0.2">
      <c r="D402" s="94"/>
    </row>
    <row r="403" spans="4:4" x14ac:dyDescent="0.2">
      <c r="D403" s="94"/>
    </row>
    <row r="404" spans="4:4" x14ac:dyDescent="0.2">
      <c r="D404" s="94"/>
    </row>
    <row r="405" spans="4:4" x14ac:dyDescent="0.2">
      <c r="D405" s="94"/>
    </row>
    <row r="406" spans="4:4" x14ac:dyDescent="0.2">
      <c r="D406" s="94"/>
    </row>
    <row r="407" spans="4:4" x14ac:dyDescent="0.2">
      <c r="D407" s="94"/>
    </row>
    <row r="408" spans="4:4" x14ac:dyDescent="0.2">
      <c r="D408" s="94"/>
    </row>
    <row r="409" spans="4:4" x14ac:dyDescent="0.2">
      <c r="D409" s="94"/>
    </row>
    <row r="410" spans="4:4" x14ac:dyDescent="0.2">
      <c r="D410" s="94"/>
    </row>
    <row r="411" spans="4:4" x14ac:dyDescent="0.2">
      <c r="D411" s="94"/>
    </row>
    <row r="412" spans="4:4" x14ac:dyDescent="0.2">
      <c r="D412" s="94"/>
    </row>
    <row r="413" spans="4:4" x14ac:dyDescent="0.2">
      <c r="D413" s="94"/>
    </row>
    <row r="414" spans="4:4" x14ac:dyDescent="0.2">
      <c r="D414" s="94"/>
    </row>
    <row r="415" spans="4:4" x14ac:dyDescent="0.2">
      <c r="D415" s="94"/>
    </row>
    <row r="416" spans="4:4" x14ac:dyDescent="0.2">
      <c r="D416" s="94"/>
    </row>
    <row r="417" spans="4:4" x14ac:dyDescent="0.2">
      <c r="D417" s="94"/>
    </row>
    <row r="418" spans="4:4" x14ac:dyDescent="0.2">
      <c r="D418" s="94"/>
    </row>
    <row r="419" spans="4:4" x14ac:dyDescent="0.2">
      <c r="D419" s="94"/>
    </row>
    <row r="420" spans="4:4" x14ac:dyDescent="0.2">
      <c r="D420" s="94"/>
    </row>
    <row r="421" spans="4:4" x14ac:dyDescent="0.2">
      <c r="D421" s="94"/>
    </row>
    <row r="422" spans="4:4" x14ac:dyDescent="0.2">
      <c r="D422" s="94"/>
    </row>
    <row r="423" spans="4:4" x14ac:dyDescent="0.2">
      <c r="D423" s="94"/>
    </row>
    <row r="424" spans="4:4" x14ac:dyDescent="0.2">
      <c r="D424" s="94"/>
    </row>
    <row r="425" spans="4:4" x14ac:dyDescent="0.2">
      <c r="D425" s="94"/>
    </row>
    <row r="426" spans="4:4" x14ac:dyDescent="0.2">
      <c r="D426" s="94"/>
    </row>
    <row r="427" spans="4:4" x14ac:dyDescent="0.2">
      <c r="D427" s="94"/>
    </row>
    <row r="428" spans="4:4" x14ac:dyDescent="0.2">
      <c r="D428" s="94"/>
    </row>
    <row r="429" spans="4:4" x14ac:dyDescent="0.2">
      <c r="D429" s="94"/>
    </row>
    <row r="430" spans="4:4" x14ac:dyDescent="0.2">
      <c r="D430" s="94"/>
    </row>
    <row r="431" spans="4:4" x14ac:dyDescent="0.2">
      <c r="D431" s="94"/>
    </row>
    <row r="432" spans="4:4" x14ac:dyDescent="0.2">
      <c r="D432" s="94"/>
    </row>
    <row r="433" spans="4:4" x14ac:dyDescent="0.2">
      <c r="D433" s="94"/>
    </row>
    <row r="434" spans="4:4" x14ac:dyDescent="0.2">
      <c r="D434" s="94"/>
    </row>
    <row r="435" spans="4:4" x14ac:dyDescent="0.2">
      <c r="D435" s="94"/>
    </row>
    <row r="436" spans="4:4" x14ac:dyDescent="0.2">
      <c r="D436" s="94"/>
    </row>
    <row r="437" spans="4:4" x14ac:dyDescent="0.2">
      <c r="D437" s="94"/>
    </row>
    <row r="438" spans="4:4" x14ac:dyDescent="0.2">
      <c r="D438" s="94"/>
    </row>
    <row r="439" spans="4:4" x14ac:dyDescent="0.2">
      <c r="D439" s="94"/>
    </row>
    <row r="440" spans="4:4" x14ac:dyDescent="0.2">
      <c r="D440" s="94"/>
    </row>
    <row r="441" spans="4:4" x14ac:dyDescent="0.2">
      <c r="D441" s="94"/>
    </row>
    <row r="442" spans="4:4" x14ac:dyDescent="0.2">
      <c r="D442" s="94"/>
    </row>
    <row r="443" spans="4:4" x14ac:dyDescent="0.2">
      <c r="D443" s="94"/>
    </row>
    <row r="444" spans="4:4" x14ac:dyDescent="0.2">
      <c r="D444" s="94"/>
    </row>
    <row r="445" spans="4:4" x14ac:dyDescent="0.2">
      <c r="D445" s="94"/>
    </row>
    <row r="446" spans="4:4" x14ac:dyDescent="0.2">
      <c r="D446" s="94"/>
    </row>
    <row r="447" spans="4:4" x14ac:dyDescent="0.2">
      <c r="D447" s="94"/>
    </row>
    <row r="448" spans="4:4" x14ac:dyDescent="0.2">
      <c r="D448" s="94"/>
    </row>
    <row r="449" spans="4:4" x14ac:dyDescent="0.2">
      <c r="D449" s="94"/>
    </row>
    <row r="450" spans="4:4" x14ac:dyDescent="0.2">
      <c r="D450" s="94"/>
    </row>
    <row r="451" spans="4:4" x14ac:dyDescent="0.2">
      <c r="D451" s="94"/>
    </row>
    <row r="452" spans="4:4" x14ac:dyDescent="0.2">
      <c r="D452" s="94"/>
    </row>
    <row r="453" spans="4:4" x14ac:dyDescent="0.2">
      <c r="D453" s="94"/>
    </row>
    <row r="454" spans="4:4" x14ac:dyDescent="0.2">
      <c r="D454" s="94"/>
    </row>
    <row r="455" spans="4:4" x14ac:dyDescent="0.2">
      <c r="D455" s="94"/>
    </row>
    <row r="456" spans="4:4" x14ac:dyDescent="0.2">
      <c r="D456" s="94"/>
    </row>
    <row r="457" spans="4:4" x14ac:dyDescent="0.2">
      <c r="D457" s="94"/>
    </row>
    <row r="458" spans="4:4" x14ac:dyDescent="0.2">
      <c r="D458" s="94"/>
    </row>
    <row r="459" spans="4:4" x14ac:dyDescent="0.2">
      <c r="D459" s="94"/>
    </row>
    <row r="460" spans="4:4" x14ac:dyDescent="0.2">
      <c r="D460" s="94"/>
    </row>
    <row r="461" spans="4:4" x14ac:dyDescent="0.2">
      <c r="D461" s="94"/>
    </row>
    <row r="462" spans="4:4" x14ac:dyDescent="0.2">
      <c r="D462" s="94"/>
    </row>
    <row r="463" spans="4:4" x14ac:dyDescent="0.2">
      <c r="D463" s="94"/>
    </row>
    <row r="464" spans="4:4" x14ac:dyDescent="0.2">
      <c r="D464" s="94"/>
    </row>
    <row r="465" spans="4:4" x14ac:dyDescent="0.2">
      <c r="D465" s="94"/>
    </row>
    <row r="466" spans="4:4" x14ac:dyDescent="0.2">
      <c r="D466" s="94"/>
    </row>
    <row r="467" spans="4:4" x14ac:dyDescent="0.2">
      <c r="D467" s="94"/>
    </row>
    <row r="468" spans="4:4" x14ac:dyDescent="0.2">
      <c r="D468" s="94"/>
    </row>
    <row r="469" spans="4:4" x14ac:dyDescent="0.2">
      <c r="D469" s="94"/>
    </row>
    <row r="470" spans="4:4" x14ac:dyDescent="0.2">
      <c r="D470" s="94"/>
    </row>
    <row r="471" spans="4:4" x14ac:dyDescent="0.2">
      <c r="D471" s="94"/>
    </row>
    <row r="472" spans="4:4" x14ac:dyDescent="0.2">
      <c r="D472" s="94"/>
    </row>
    <row r="473" spans="4:4" x14ac:dyDescent="0.2">
      <c r="D473" s="94"/>
    </row>
    <row r="474" spans="4:4" x14ac:dyDescent="0.2">
      <c r="D474" s="94"/>
    </row>
    <row r="475" spans="4:4" x14ac:dyDescent="0.2">
      <c r="D475" s="94"/>
    </row>
    <row r="476" spans="4:4" x14ac:dyDescent="0.2">
      <c r="D476" s="94"/>
    </row>
    <row r="477" spans="4:4" x14ac:dyDescent="0.2">
      <c r="D477" s="94"/>
    </row>
    <row r="478" spans="4:4" x14ac:dyDescent="0.2">
      <c r="D478" s="94"/>
    </row>
    <row r="479" spans="4:4" x14ac:dyDescent="0.2">
      <c r="D479" s="94"/>
    </row>
    <row r="480" spans="4:4" x14ac:dyDescent="0.2">
      <c r="D480" s="94"/>
    </row>
    <row r="481" spans="4:4" x14ac:dyDescent="0.2">
      <c r="D481" s="94"/>
    </row>
    <row r="482" spans="4:4" x14ac:dyDescent="0.2">
      <c r="D482" s="94"/>
    </row>
    <row r="483" spans="4:4" x14ac:dyDescent="0.2">
      <c r="D483" s="94"/>
    </row>
    <row r="484" spans="4:4" x14ac:dyDescent="0.2">
      <c r="D484" s="94"/>
    </row>
    <row r="485" spans="4:4" x14ac:dyDescent="0.2">
      <c r="D485" s="94"/>
    </row>
    <row r="486" spans="4:4" x14ac:dyDescent="0.2">
      <c r="D486" s="94"/>
    </row>
    <row r="487" spans="4:4" x14ac:dyDescent="0.2">
      <c r="D487" s="94"/>
    </row>
    <row r="488" spans="4:4" x14ac:dyDescent="0.2">
      <c r="D488" s="94"/>
    </row>
    <row r="489" spans="4:4" x14ac:dyDescent="0.2">
      <c r="D489" s="94"/>
    </row>
    <row r="490" spans="4:4" x14ac:dyDescent="0.2">
      <c r="D490" s="94"/>
    </row>
    <row r="491" spans="4:4" x14ac:dyDescent="0.2">
      <c r="D491" s="94"/>
    </row>
    <row r="492" spans="4:4" x14ac:dyDescent="0.2">
      <c r="D492" s="94"/>
    </row>
    <row r="493" spans="4:4" x14ac:dyDescent="0.2">
      <c r="D493" s="94"/>
    </row>
    <row r="494" spans="4:4" x14ac:dyDescent="0.2">
      <c r="D494" s="94"/>
    </row>
    <row r="495" spans="4:4" x14ac:dyDescent="0.2">
      <c r="D495" s="94"/>
    </row>
    <row r="496" spans="4:4" x14ac:dyDescent="0.2">
      <c r="D496" s="94"/>
    </row>
    <row r="497" spans="4:4" x14ac:dyDescent="0.2">
      <c r="D497" s="94"/>
    </row>
    <row r="498" spans="4:4" x14ac:dyDescent="0.2">
      <c r="D498" s="94"/>
    </row>
    <row r="499" spans="4:4" x14ac:dyDescent="0.2">
      <c r="D499" s="94"/>
    </row>
    <row r="500" spans="4:4" x14ac:dyDescent="0.2">
      <c r="D500" s="94"/>
    </row>
    <row r="501" spans="4:4" x14ac:dyDescent="0.2">
      <c r="D501" s="94"/>
    </row>
    <row r="502" spans="4:4" x14ac:dyDescent="0.2">
      <c r="D502" s="94"/>
    </row>
    <row r="503" spans="4:4" x14ac:dyDescent="0.2">
      <c r="D503" s="94"/>
    </row>
    <row r="504" spans="4:4" x14ac:dyDescent="0.2">
      <c r="D504" s="94"/>
    </row>
    <row r="505" spans="4:4" x14ac:dyDescent="0.2">
      <c r="D505" s="94"/>
    </row>
    <row r="506" spans="4:4" x14ac:dyDescent="0.2">
      <c r="D506" s="94"/>
    </row>
    <row r="507" spans="4:4" x14ac:dyDescent="0.2">
      <c r="D507" s="94"/>
    </row>
    <row r="508" spans="4:4" x14ac:dyDescent="0.2">
      <c r="D508" s="94"/>
    </row>
    <row r="509" spans="4:4" x14ac:dyDescent="0.2">
      <c r="D509" s="94"/>
    </row>
    <row r="510" spans="4:4" x14ac:dyDescent="0.2">
      <c r="D510" s="94"/>
    </row>
    <row r="511" spans="4:4" x14ac:dyDescent="0.2">
      <c r="D511" s="94"/>
    </row>
    <row r="512" spans="4:4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  <row r="4815" spans="4:4" x14ac:dyDescent="0.2">
      <c r="D4815" s="94"/>
    </row>
    <row r="4816" spans="4:4" x14ac:dyDescent="0.2">
      <c r="D4816" s="94"/>
    </row>
    <row r="4817" spans="4:4" x14ac:dyDescent="0.2">
      <c r="D4817" s="94"/>
    </row>
    <row r="4818" spans="4:4" x14ac:dyDescent="0.2">
      <c r="D4818" s="94"/>
    </row>
    <row r="4819" spans="4:4" x14ac:dyDescent="0.2">
      <c r="D4819" s="94"/>
    </row>
    <row r="4820" spans="4:4" x14ac:dyDescent="0.2">
      <c r="D4820" s="94"/>
    </row>
    <row r="4821" spans="4:4" x14ac:dyDescent="0.2">
      <c r="D4821" s="94"/>
    </row>
    <row r="4822" spans="4:4" x14ac:dyDescent="0.2">
      <c r="D4822" s="94"/>
    </row>
    <row r="4823" spans="4:4" x14ac:dyDescent="0.2">
      <c r="D4823" s="94"/>
    </row>
    <row r="4824" spans="4:4" x14ac:dyDescent="0.2">
      <c r="D4824" s="94"/>
    </row>
    <row r="4825" spans="4:4" x14ac:dyDescent="0.2">
      <c r="D4825" s="94"/>
    </row>
    <row r="4826" spans="4:4" x14ac:dyDescent="0.2">
      <c r="D4826" s="94"/>
    </row>
    <row r="4827" spans="4:4" x14ac:dyDescent="0.2">
      <c r="D4827" s="94"/>
    </row>
    <row r="4828" spans="4:4" x14ac:dyDescent="0.2">
      <c r="D4828" s="94"/>
    </row>
    <row r="4829" spans="4:4" x14ac:dyDescent="0.2">
      <c r="D4829" s="94"/>
    </row>
    <row r="4830" spans="4:4" x14ac:dyDescent="0.2">
      <c r="D4830" s="94"/>
    </row>
    <row r="4831" spans="4:4" x14ac:dyDescent="0.2">
      <c r="D4831" s="94"/>
    </row>
    <row r="4832" spans="4:4" x14ac:dyDescent="0.2">
      <c r="D4832" s="94"/>
    </row>
    <row r="4833" spans="4:4" x14ac:dyDescent="0.2">
      <c r="D4833" s="94"/>
    </row>
    <row r="4834" spans="4:4" x14ac:dyDescent="0.2">
      <c r="D4834" s="94"/>
    </row>
    <row r="4835" spans="4:4" x14ac:dyDescent="0.2">
      <c r="D4835" s="94"/>
    </row>
    <row r="4836" spans="4:4" x14ac:dyDescent="0.2">
      <c r="D4836" s="94"/>
    </row>
    <row r="4837" spans="4:4" x14ac:dyDescent="0.2">
      <c r="D4837" s="94"/>
    </row>
    <row r="4838" spans="4:4" x14ac:dyDescent="0.2">
      <c r="D4838" s="94"/>
    </row>
    <row r="4839" spans="4:4" x14ac:dyDescent="0.2">
      <c r="D4839" s="94"/>
    </row>
    <row r="4840" spans="4:4" x14ac:dyDescent="0.2">
      <c r="D4840" s="94"/>
    </row>
    <row r="4841" spans="4:4" x14ac:dyDescent="0.2">
      <c r="D4841" s="94"/>
    </row>
    <row r="4842" spans="4:4" x14ac:dyDescent="0.2">
      <c r="D4842" s="94"/>
    </row>
    <row r="4843" spans="4:4" x14ac:dyDescent="0.2">
      <c r="D4843" s="94"/>
    </row>
    <row r="4844" spans="4:4" x14ac:dyDescent="0.2">
      <c r="D4844" s="94"/>
    </row>
    <row r="4845" spans="4:4" x14ac:dyDescent="0.2">
      <c r="D4845" s="94"/>
    </row>
    <row r="4846" spans="4:4" x14ac:dyDescent="0.2">
      <c r="D4846" s="94"/>
    </row>
    <row r="4847" spans="4:4" x14ac:dyDescent="0.2">
      <c r="D4847" s="94"/>
    </row>
    <row r="4848" spans="4:4" x14ac:dyDescent="0.2">
      <c r="D4848" s="94"/>
    </row>
    <row r="4849" spans="4:4" x14ac:dyDescent="0.2">
      <c r="D4849" s="94"/>
    </row>
    <row r="4850" spans="4:4" x14ac:dyDescent="0.2">
      <c r="D4850" s="94"/>
    </row>
    <row r="4851" spans="4:4" x14ac:dyDescent="0.2">
      <c r="D4851" s="94"/>
    </row>
    <row r="4852" spans="4:4" x14ac:dyDescent="0.2">
      <c r="D4852" s="94"/>
    </row>
    <row r="4853" spans="4:4" x14ac:dyDescent="0.2">
      <c r="D4853" s="94"/>
    </row>
    <row r="4854" spans="4:4" x14ac:dyDescent="0.2">
      <c r="D4854" s="94"/>
    </row>
    <row r="4855" spans="4:4" x14ac:dyDescent="0.2">
      <c r="D4855" s="94"/>
    </row>
    <row r="4856" spans="4:4" x14ac:dyDescent="0.2">
      <c r="D4856" s="94"/>
    </row>
    <row r="4857" spans="4:4" x14ac:dyDescent="0.2">
      <c r="D4857" s="94"/>
    </row>
    <row r="4858" spans="4:4" x14ac:dyDescent="0.2">
      <c r="D4858" s="94"/>
    </row>
    <row r="4859" spans="4:4" x14ac:dyDescent="0.2">
      <c r="D4859" s="94"/>
    </row>
    <row r="4860" spans="4:4" x14ac:dyDescent="0.2">
      <c r="D4860" s="94"/>
    </row>
    <row r="4861" spans="4:4" x14ac:dyDescent="0.2">
      <c r="D4861" s="94"/>
    </row>
    <row r="4862" spans="4:4" x14ac:dyDescent="0.2">
      <c r="D4862" s="94"/>
    </row>
    <row r="4863" spans="4:4" x14ac:dyDescent="0.2">
      <c r="D4863" s="94"/>
    </row>
    <row r="4864" spans="4:4" x14ac:dyDescent="0.2">
      <c r="D4864" s="94"/>
    </row>
    <row r="4865" spans="4:4" x14ac:dyDescent="0.2">
      <c r="D4865" s="94"/>
    </row>
    <row r="4866" spans="4:4" x14ac:dyDescent="0.2">
      <c r="D4866" s="94"/>
    </row>
    <row r="4867" spans="4:4" x14ac:dyDescent="0.2">
      <c r="D4867" s="94"/>
    </row>
    <row r="4868" spans="4:4" x14ac:dyDescent="0.2">
      <c r="D4868" s="94"/>
    </row>
    <row r="4869" spans="4:4" x14ac:dyDescent="0.2">
      <c r="D4869" s="94"/>
    </row>
    <row r="4870" spans="4:4" x14ac:dyDescent="0.2">
      <c r="D4870" s="94"/>
    </row>
    <row r="4871" spans="4:4" x14ac:dyDescent="0.2">
      <c r="D4871" s="94"/>
    </row>
    <row r="4872" spans="4:4" x14ac:dyDescent="0.2">
      <c r="D4872" s="94"/>
    </row>
    <row r="4873" spans="4:4" x14ac:dyDescent="0.2">
      <c r="D4873" s="94"/>
    </row>
    <row r="4874" spans="4:4" x14ac:dyDescent="0.2">
      <c r="D4874" s="94"/>
    </row>
    <row r="4875" spans="4:4" x14ac:dyDescent="0.2">
      <c r="D4875" s="94"/>
    </row>
    <row r="4876" spans="4:4" x14ac:dyDescent="0.2">
      <c r="D4876" s="94"/>
    </row>
    <row r="4877" spans="4:4" x14ac:dyDescent="0.2">
      <c r="D4877" s="94"/>
    </row>
    <row r="4878" spans="4:4" x14ac:dyDescent="0.2">
      <c r="D4878" s="94"/>
    </row>
    <row r="4879" spans="4:4" x14ac:dyDescent="0.2">
      <c r="D4879" s="94"/>
    </row>
    <row r="4880" spans="4:4" x14ac:dyDescent="0.2">
      <c r="D4880" s="94"/>
    </row>
    <row r="4881" spans="4:4" x14ac:dyDescent="0.2">
      <c r="D4881" s="94"/>
    </row>
    <row r="4882" spans="4:4" x14ac:dyDescent="0.2">
      <c r="D4882" s="94"/>
    </row>
    <row r="4883" spans="4:4" x14ac:dyDescent="0.2">
      <c r="D4883" s="94"/>
    </row>
    <row r="4884" spans="4:4" x14ac:dyDescent="0.2">
      <c r="D4884" s="94"/>
    </row>
    <row r="4885" spans="4:4" x14ac:dyDescent="0.2">
      <c r="D4885" s="94"/>
    </row>
    <row r="4886" spans="4:4" x14ac:dyDescent="0.2">
      <c r="D4886" s="94"/>
    </row>
    <row r="4887" spans="4:4" x14ac:dyDescent="0.2">
      <c r="D4887" s="94"/>
    </row>
    <row r="4888" spans="4:4" x14ac:dyDescent="0.2">
      <c r="D4888" s="94"/>
    </row>
    <row r="4889" spans="4:4" x14ac:dyDescent="0.2">
      <c r="D4889" s="94"/>
    </row>
    <row r="4890" spans="4:4" x14ac:dyDescent="0.2">
      <c r="D4890" s="94"/>
    </row>
    <row r="4891" spans="4:4" x14ac:dyDescent="0.2">
      <c r="D4891" s="94"/>
    </row>
    <row r="4892" spans="4:4" x14ac:dyDescent="0.2">
      <c r="D4892" s="94"/>
    </row>
    <row r="4893" spans="4:4" x14ac:dyDescent="0.2">
      <c r="D4893" s="94"/>
    </row>
    <row r="4894" spans="4:4" x14ac:dyDescent="0.2">
      <c r="D4894" s="94"/>
    </row>
    <row r="4895" spans="4:4" x14ac:dyDescent="0.2">
      <c r="D4895" s="94"/>
    </row>
    <row r="4896" spans="4:4" x14ac:dyDescent="0.2">
      <c r="D4896" s="94"/>
    </row>
    <row r="4897" spans="4:4" x14ac:dyDescent="0.2">
      <c r="D4897" s="94"/>
    </row>
    <row r="4898" spans="4:4" x14ac:dyDescent="0.2">
      <c r="D4898" s="94"/>
    </row>
    <row r="4899" spans="4:4" x14ac:dyDescent="0.2">
      <c r="D4899" s="94"/>
    </row>
    <row r="4900" spans="4:4" x14ac:dyDescent="0.2">
      <c r="D4900" s="94"/>
    </row>
    <row r="4901" spans="4:4" x14ac:dyDescent="0.2">
      <c r="D4901" s="94"/>
    </row>
    <row r="4902" spans="4:4" x14ac:dyDescent="0.2">
      <c r="D4902" s="94"/>
    </row>
    <row r="4903" spans="4:4" x14ac:dyDescent="0.2">
      <c r="D4903" s="94"/>
    </row>
    <row r="4904" spans="4:4" x14ac:dyDescent="0.2">
      <c r="D4904" s="94"/>
    </row>
    <row r="4905" spans="4:4" x14ac:dyDescent="0.2">
      <c r="D4905" s="94"/>
    </row>
    <row r="4906" spans="4:4" x14ac:dyDescent="0.2">
      <c r="D4906" s="94"/>
    </row>
    <row r="4907" spans="4:4" x14ac:dyDescent="0.2">
      <c r="D4907" s="94"/>
    </row>
    <row r="4908" spans="4:4" x14ac:dyDescent="0.2">
      <c r="D4908" s="94"/>
    </row>
    <row r="4909" spans="4:4" x14ac:dyDescent="0.2">
      <c r="D4909" s="94"/>
    </row>
    <row r="4910" spans="4:4" x14ac:dyDescent="0.2">
      <c r="D4910" s="94"/>
    </row>
    <row r="4911" spans="4:4" x14ac:dyDescent="0.2">
      <c r="D4911" s="94"/>
    </row>
    <row r="4912" spans="4:4" x14ac:dyDescent="0.2">
      <c r="D4912" s="94"/>
    </row>
    <row r="4913" spans="4:4" x14ac:dyDescent="0.2">
      <c r="D4913" s="94"/>
    </row>
    <row r="4914" spans="4:4" x14ac:dyDescent="0.2">
      <c r="D4914" s="94"/>
    </row>
    <row r="4915" spans="4:4" x14ac:dyDescent="0.2">
      <c r="D4915" s="94"/>
    </row>
    <row r="4916" spans="4:4" x14ac:dyDescent="0.2">
      <c r="D4916" s="94"/>
    </row>
    <row r="4917" spans="4:4" x14ac:dyDescent="0.2">
      <c r="D4917" s="94"/>
    </row>
    <row r="4918" spans="4:4" x14ac:dyDescent="0.2">
      <c r="D4918" s="94"/>
    </row>
    <row r="4919" spans="4:4" x14ac:dyDescent="0.2">
      <c r="D4919" s="94"/>
    </row>
    <row r="4920" spans="4:4" x14ac:dyDescent="0.2">
      <c r="D4920" s="94"/>
    </row>
    <row r="4921" spans="4:4" x14ac:dyDescent="0.2">
      <c r="D4921" s="94"/>
    </row>
    <row r="4922" spans="4:4" x14ac:dyDescent="0.2">
      <c r="D4922" s="94"/>
    </row>
    <row r="4923" spans="4:4" x14ac:dyDescent="0.2">
      <c r="D4923" s="94"/>
    </row>
    <row r="4924" spans="4:4" x14ac:dyDescent="0.2">
      <c r="D4924" s="94"/>
    </row>
    <row r="4925" spans="4:4" x14ac:dyDescent="0.2">
      <c r="D4925" s="94"/>
    </row>
    <row r="4926" spans="4:4" x14ac:dyDescent="0.2">
      <c r="D4926" s="94"/>
    </row>
    <row r="4927" spans="4:4" x14ac:dyDescent="0.2">
      <c r="D4927" s="94"/>
    </row>
    <row r="4928" spans="4:4" x14ac:dyDescent="0.2">
      <c r="D4928" s="94"/>
    </row>
    <row r="4929" spans="4:4" x14ac:dyDescent="0.2">
      <c r="D4929" s="94"/>
    </row>
    <row r="4930" spans="4:4" x14ac:dyDescent="0.2">
      <c r="D4930" s="94"/>
    </row>
    <row r="4931" spans="4:4" x14ac:dyDescent="0.2">
      <c r="D4931" s="94"/>
    </row>
    <row r="4932" spans="4:4" x14ac:dyDescent="0.2">
      <c r="D4932" s="94"/>
    </row>
    <row r="4933" spans="4:4" x14ac:dyDescent="0.2">
      <c r="D4933" s="94"/>
    </row>
    <row r="4934" spans="4:4" x14ac:dyDescent="0.2">
      <c r="D4934" s="94"/>
    </row>
    <row r="4935" spans="4:4" x14ac:dyDescent="0.2">
      <c r="D4935" s="94"/>
    </row>
    <row r="4936" spans="4:4" x14ac:dyDescent="0.2">
      <c r="D4936" s="94"/>
    </row>
    <row r="4937" spans="4:4" x14ac:dyDescent="0.2">
      <c r="D4937" s="94"/>
    </row>
    <row r="4938" spans="4:4" x14ac:dyDescent="0.2">
      <c r="D4938" s="94"/>
    </row>
    <row r="4939" spans="4:4" x14ac:dyDescent="0.2">
      <c r="D4939" s="94"/>
    </row>
    <row r="4940" spans="4:4" x14ac:dyDescent="0.2">
      <c r="D4940" s="94"/>
    </row>
    <row r="4941" spans="4:4" x14ac:dyDescent="0.2">
      <c r="D4941" s="94"/>
    </row>
    <row r="4942" spans="4:4" x14ac:dyDescent="0.2">
      <c r="D4942" s="94"/>
    </row>
    <row r="4943" spans="4:4" x14ac:dyDescent="0.2">
      <c r="D4943" s="94"/>
    </row>
    <row r="4944" spans="4:4" x14ac:dyDescent="0.2">
      <c r="D4944" s="94"/>
    </row>
    <row r="4945" spans="4:4" x14ac:dyDescent="0.2">
      <c r="D4945" s="94"/>
    </row>
    <row r="4946" spans="4:4" x14ac:dyDescent="0.2">
      <c r="D4946" s="94"/>
    </row>
    <row r="4947" spans="4:4" x14ac:dyDescent="0.2">
      <c r="D4947" s="94"/>
    </row>
    <row r="4948" spans="4:4" x14ac:dyDescent="0.2">
      <c r="D4948" s="94"/>
    </row>
    <row r="4949" spans="4:4" x14ac:dyDescent="0.2">
      <c r="D4949" s="94"/>
    </row>
    <row r="4950" spans="4:4" x14ac:dyDescent="0.2">
      <c r="D4950" s="94"/>
    </row>
    <row r="4951" spans="4:4" x14ac:dyDescent="0.2">
      <c r="D4951" s="94"/>
    </row>
    <row r="4952" spans="4:4" x14ac:dyDescent="0.2">
      <c r="D4952" s="94"/>
    </row>
    <row r="4953" spans="4:4" x14ac:dyDescent="0.2">
      <c r="D4953" s="94"/>
    </row>
    <row r="4954" spans="4:4" x14ac:dyDescent="0.2">
      <c r="D4954" s="94"/>
    </row>
    <row r="4955" spans="4:4" x14ac:dyDescent="0.2">
      <c r="D4955" s="94"/>
    </row>
    <row r="4956" spans="4:4" x14ac:dyDescent="0.2">
      <c r="D4956" s="94"/>
    </row>
    <row r="4957" spans="4:4" x14ac:dyDescent="0.2">
      <c r="D4957" s="94"/>
    </row>
    <row r="4958" spans="4:4" x14ac:dyDescent="0.2">
      <c r="D4958" s="94"/>
    </row>
    <row r="4959" spans="4:4" x14ac:dyDescent="0.2">
      <c r="D4959" s="94"/>
    </row>
    <row r="4960" spans="4:4" x14ac:dyDescent="0.2">
      <c r="D4960" s="94"/>
    </row>
    <row r="4961" spans="4:4" x14ac:dyDescent="0.2">
      <c r="D4961" s="94"/>
    </row>
    <row r="4962" spans="4:4" x14ac:dyDescent="0.2">
      <c r="D4962" s="94"/>
    </row>
    <row r="4963" spans="4:4" x14ac:dyDescent="0.2">
      <c r="D4963" s="94"/>
    </row>
    <row r="4964" spans="4:4" x14ac:dyDescent="0.2">
      <c r="D4964" s="94"/>
    </row>
    <row r="4965" spans="4:4" x14ac:dyDescent="0.2">
      <c r="D4965" s="94"/>
    </row>
    <row r="4966" spans="4:4" x14ac:dyDescent="0.2">
      <c r="D4966" s="94"/>
    </row>
    <row r="4967" spans="4:4" x14ac:dyDescent="0.2">
      <c r="D4967" s="94"/>
    </row>
    <row r="4968" spans="4:4" x14ac:dyDescent="0.2">
      <c r="D4968" s="94"/>
    </row>
    <row r="4969" spans="4:4" x14ac:dyDescent="0.2">
      <c r="D4969" s="94"/>
    </row>
    <row r="4970" spans="4:4" x14ac:dyDescent="0.2">
      <c r="D4970" s="94"/>
    </row>
    <row r="4971" spans="4:4" x14ac:dyDescent="0.2">
      <c r="D4971" s="94"/>
    </row>
    <row r="4972" spans="4:4" x14ac:dyDescent="0.2">
      <c r="D4972" s="94"/>
    </row>
    <row r="4973" spans="4:4" x14ac:dyDescent="0.2">
      <c r="D4973" s="94"/>
    </row>
    <row r="4974" spans="4:4" x14ac:dyDescent="0.2">
      <c r="D4974" s="94"/>
    </row>
    <row r="4975" spans="4:4" x14ac:dyDescent="0.2">
      <c r="D4975" s="94"/>
    </row>
    <row r="4976" spans="4:4" x14ac:dyDescent="0.2">
      <c r="D4976" s="94"/>
    </row>
    <row r="4977" spans="4:4" x14ac:dyDescent="0.2">
      <c r="D4977" s="94"/>
    </row>
    <row r="4978" spans="4:4" x14ac:dyDescent="0.2">
      <c r="D4978" s="94"/>
    </row>
    <row r="4979" spans="4:4" x14ac:dyDescent="0.2">
      <c r="D4979" s="94"/>
    </row>
    <row r="4980" spans="4:4" x14ac:dyDescent="0.2">
      <c r="D4980" s="94"/>
    </row>
    <row r="4981" spans="4:4" x14ac:dyDescent="0.2">
      <c r="D4981" s="94"/>
    </row>
    <row r="4982" spans="4:4" x14ac:dyDescent="0.2">
      <c r="D4982" s="94"/>
    </row>
    <row r="4983" spans="4:4" x14ac:dyDescent="0.2">
      <c r="D4983" s="94"/>
    </row>
    <row r="4984" spans="4:4" x14ac:dyDescent="0.2">
      <c r="D4984" s="94"/>
    </row>
    <row r="4985" spans="4:4" x14ac:dyDescent="0.2">
      <c r="D4985" s="94"/>
    </row>
    <row r="4986" spans="4:4" x14ac:dyDescent="0.2">
      <c r="D4986" s="94"/>
    </row>
    <row r="4987" spans="4:4" x14ac:dyDescent="0.2">
      <c r="D4987" s="94"/>
    </row>
    <row r="4988" spans="4:4" x14ac:dyDescent="0.2">
      <c r="D4988" s="94"/>
    </row>
    <row r="4989" spans="4:4" x14ac:dyDescent="0.2">
      <c r="D4989" s="94"/>
    </row>
    <row r="4990" spans="4:4" x14ac:dyDescent="0.2">
      <c r="D4990" s="94"/>
    </row>
    <row r="4991" spans="4:4" x14ac:dyDescent="0.2">
      <c r="D4991" s="94"/>
    </row>
    <row r="4992" spans="4:4" x14ac:dyDescent="0.2">
      <c r="D4992" s="94"/>
    </row>
    <row r="4993" spans="4:4" x14ac:dyDescent="0.2">
      <c r="D4993" s="94"/>
    </row>
    <row r="4994" spans="4:4" x14ac:dyDescent="0.2">
      <c r="D4994" s="94"/>
    </row>
    <row r="4995" spans="4:4" x14ac:dyDescent="0.2">
      <c r="D4995" s="94"/>
    </row>
    <row r="4996" spans="4:4" x14ac:dyDescent="0.2">
      <c r="D4996" s="94"/>
    </row>
    <row r="4997" spans="4:4" x14ac:dyDescent="0.2">
      <c r="D4997" s="94"/>
    </row>
  </sheetData>
  <sheetProtection formatRows="0"/>
  <mergeCells count="71">
    <mergeCell ref="A348:B348"/>
    <mergeCell ref="C10:G10"/>
    <mergeCell ref="C11:G11"/>
    <mergeCell ref="C18:G18"/>
    <mergeCell ref="C24:G24"/>
    <mergeCell ref="C29:G29"/>
    <mergeCell ref="C68:G68"/>
    <mergeCell ref="C40:G40"/>
    <mergeCell ref="C45:G45"/>
    <mergeCell ref="C57:G57"/>
    <mergeCell ref="C60:G60"/>
    <mergeCell ref="C136:G136"/>
    <mergeCell ref="C76:G76"/>
    <mergeCell ref="C86:G86"/>
    <mergeCell ref="C92:G92"/>
    <mergeCell ref="C98:G98"/>
    <mergeCell ref="A1:G1"/>
    <mergeCell ref="C2:G2"/>
    <mergeCell ref="C3:G3"/>
    <mergeCell ref="C4:G4"/>
    <mergeCell ref="C37:G37"/>
    <mergeCell ref="C99:G99"/>
    <mergeCell ref="C102:G102"/>
    <mergeCell ref="C105:G105"/>
    <mergeCell ref="C108:G108"/>
    <mergeCell ref="C113:G113"/>
    <mergeCell ref="C121:G121"/>
    <mergeCell ref="C234:G234"/>
    <mergeCell ref="C140:G140"/>
    <mergeCell ref="C145:G145"/>
    <mergeCell ref="C149:G149"/>
    <mergeCell ref="C185:G185"/>
    <mergeCell ref="C189:G189"/>
    <mergeCell ref="C196:G196"/>
    <mergeCell ref="C200:G200"/>
    <mergeCell ref="C201:G201"/>
    <mergeCell ref="C217:G217"/>
    <mergeCell ref="C222:G222"/>
    <mergeCell ref="C223:G223"/>
    <mergeCell ref="C306:G306"/>
    <mergeCell ref="C237:G237"/>
    <mergeCell ref="C266:G266"/>
    <mergeCell ref="C283:G283"/>
    <mergeCell ref="C284:G284"/>
    <mergeCell ref="C285:G285"/>
    <mergeCell ref="C295:G295"/>
    <mergeCell ref="C301:G301"/>
    <mergeCell ref="C302:G302"/>
    <mergeCell ref="C303:G303"/>
    <mergeCell ref="C304:G304"/>
    <mergeCell ref="C305:G305"/>
    <mergeCell ref="C326:G326"/>
    <mergeCell ref="C307:G307"/>
    <mergeCell ref="C308:G308"/>
    <mergeCell ref="C313:G313"/>
    <mergeCell ref="C314:G314"/>
    <mergeCell ref="C315:G315"/>
    <mergeCell ref="C316:G316"/>
    <mergeCell ref="C317:G317"/>
    <mergeCell ref="C318:G318"/>
    <mergeCell ref="C319:G319"/>
    <mergeCell ref="C324:G324"/>
    <mergeCell ref="C325:G325"/>
    <mergeCell ref="C337:G337"/>
    <mergeCell ref="C342:G342"/>
    <mergeCell ref="C327:G327"/>
    <mergeCell ref="C328:G328"/>
    <mergeCell ref="C329:G329"/>
    <mergeCell ref="C334:G334"/>
    <mergeCell ref="C335:G335"/>
    <mergeCell ref="C336:G33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113C-6269-4F91-9889-F9CFBA10EC7A}">
  <sheetPr>
    <outlinePr summaryBelow="0"/>
  </sheetPr>
  <dimension ref="A1:BH4919"/>
  <sheetViews>
    <sheetView zoomScale="120" zoomScaleNormal="120" workbookViewId="0">
      <pane ySplit="7" topLeftCell="A426" activePane="bottomLeft" state="frozen"/>
      <selection pane="bottomLeft" sqref="A1:XFD1048576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211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65</v>
      </c>
      <c r="C3" s="263" t="s">
        <v>66</v>
      </c>
      <c r="D3" s="264"/>
      <c r="E3" s="264"/>
      <c r="F3" s="264"/>
      <c r="G3" s="265"/>
      <c r="AC3" s="134" t="s">
        <v>212</v>
      </c>
      <c r="AG3" s="14" t="s">
        <v>144</v>
      </c>
    </row>
    <row r="4" spans="1:60" ht="25.15" customHeight="1" x14ac:dyDescent="0.2">
      <c r="A4" s="135" t="s">
        <v>8</v>
      </c>
      <c r="B4" s="136" t="s">
        <v>67</v>
      </c>
      <c r="C4" s="266" t="s">
        <v>66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hidden="1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47" t="s">
        <v>168</v>
      </c>
      <c r="B8" s="148" t="s">
        <v>80</v>
      </c>
      <c r="C8" s="149" t="s">
        <v>81</v>
      </c>
      <c r="D8" s="150"/>
      <c r="E8" s="151"/>
      <c r="F8" s="152"/>
      <c r="G8" s="152">
        <f>SUMIF(AG9:AG202,"&lt;&gt;NOR",G9:G202)</f>
        <v>0</v>
      </c>
      <c r="H8" s="152"/>
      <c r="I8" s="152">
        <f>SUM(I9:I202)</f>
        <v>24012.299999999996</v>
      </c>
      <c r="J8" s="152"/>
      <c r="K8" s="152">
        <f>SUM(K9:K202)</f>
        <v>200028.23000000004</v>
      </c>
      <c r="L8" s="152"/>
      <c r="M8" s="152">
        <f>SUM(M9:M202)</f>
        <v>0</v>
      </c>
      <c r="N8" s="151"/>
      <c r="O8" s="151">
        <f>SUM(O9:O202)</f>
        <v>41.260000000000005</v>
      </c>
      <c r="P8" s="151"/>
      <c r="Q8" s="151">
        <f>SUM(Q9:Q202)</f>
        <v>0</v>
      </c>
      <c r="R8" s="152"/>
      <c r="S8" s="152"/>
      <c r="T8" s="153"/>
      <c r="U8" s="154"/>
      <c r="V8" s="154">
        <f>SUM(V9:V202)</f>
        <v>250.26000000000002</v>
      </c>
      <c r="W8" s="154"/>
      <c r="X8" s="154"/>
      <c r="Y8" s="154"/>
      <c r="AG8" s="14" t="s">
        <v>169</v>
      </c>
    </row>
    <row r="9" spans="1:60" ht="22.5" outlineLevel="1" x14ac:dyDescent="0.2">
      <c r="A9" s="155">
        <v>1</v>
      </c>
      <c r="B9" s="156" t="s">
        <v>564</v>
      </c>
      <c r="C9" s="157" t="s">
        <v>565</v>
      </c>
      <c r="D9" s="158" t="s">
        <v>566</v>
      </c>
      <c r="E9" s="159">
        <v>80</v>
      </c>
      <c r="F9" s="11"/>
      <c r="G9" s="160">
        <f>ROUND(E9*F9,2)</f>
        <v>0</v>
      </c>
      <c r="H9" s="11">
        <v>0</v>
      </c>
      <c r="I9" s="160">
        <f>ROUND(E9*H9,2)</f>
        <v>0</v>
      </c>
      <c r="J9" s="11">
        <v>126.5</v>
      </c>
      <c r="K9" s="160">
        <f>ROUND(E9*J9,2)</f>
        <v>10120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 t="s">
        <v>216</v>
      </c>
      <c r="S9" s="160" t="s">
        <v>217</v>
      </c>
      <c r="T9" s="161" t="s">
        <v>217</v>
      </c>
      <c r="U9" s="162">
        <v>0.20300000000000001</v>
      </c>
      <c r="V9" s="162">
        <f>ROUND(E9*U9,2)</f>
        <v>16.239999999999998</v>
      </c>
      <c r="W9" s="162"/>
      <c r="X9" s="162" t="s">
        <v>218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219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ht="22.5" outlineLevel="2" x14ac:dyDescent="0.2">
      <c r="A10" s="164"/>
      <c r="B10" s="165"/>
      <c r="C10" s="269" t="s">
        <v>567</v>
      </c>
      <c r="D10" s="270"/>
      <c r="E10" s="270"/>
      <c r="F10" s="270"/>
      <c r="G10" s="270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221</v>
      </c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73" t="str">
        <f>C10</f>
        <v>na vzdálenost od hladiny vody v jímce po výšku roviny proložené osou nejvyššího bodu výtlačného potrubí. Včetně odpadní potrubí v délce do 20 m.</v>
      </c>
      <c r="BB10" s="163"/>
      <c r="BC10" s="163"/>
      <c r="BD10" s="163"/>
      <c r="BE10" s="163"/>
      <c r="BF10" s="163"/>
      <c r="BG10" s="163"/>
      <c r="BH10" s="163"/>
    </row>
    <row r="11" spans="1:60" outlineLevel="2" x14ac:dyDescent="0.2">
      <c r="A11" s="164"/>
      <c r="B11" s="165"/>
      <c r="C11" s="260" t="s">
        <v>568</v>
      </c>
      <c r="D11" s="261"/>
      <c r="E11" s="261"/>
      <c r="F11" s="261"/>
      <c r="G11" s="261"/>
      <c r="H11" s="162"/>
      <c r="I11" s="162"/>
      <c r="J11" s="162"/>
      <c r="K11" s="162"/>
      <c r="L11" s="162"/>
      <c r="M11" s="162"/>
      <c r="N11" s="166"/>
      <c r="O11" s="166"/>
      <c r="P11" s="166"/>
      <c r="Q11" s="166"/>
      <c r="R11" s="162"/>
      <c r="S11" s="162"/>
      <c r="T11" s="162"/>
      <c r="U11" s="162"/>
      <c r="V11" s="162"/>
      <c r="W11" s="162"/>
      <c r="X11" s="162"/>
      <c r="Y11" s="162"/>
      <c r="Z11" s="163"/>
      <c r="AA11" s="163"/>
      <c r="AB11" s="163"/>
      <c r="AC11" s="163"/>
      <c r="AD11" s="163"/>
      <c r="AE11" s="163"/>
      <c r="AF11" s="163"/>
      <c r="AG11" s="163" t="s">
        <v>178</v>
      </c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outlineLevel="2" x14ac:dyDescent="0.2">
      <c r="A12" s="164"/>
      <c r="B12" s="165"/>
      <c r="C12" s="182" t="s">
        <v>813</v>
      </c>
      <c r="D12" s="183"/>
      <c r="E12" s="184"/>
      <c r="F12" s="162"/>
      <c r="G12" s="162"/>
      <c r="H12" s="162"/>
      <c r="I12" s="162"/>
      <c r="J12" s="162"/>
      <c r="K12" s="162"/>
      <c r="L12" s="162"/>
      <c r="M12" s="162"/>
      <c r="N12" s="166"/>
      <c r="O12" s="166"/>
      <c r="P12" s="166"/>
      <c r="Q12" s="166"/>
      <c r="R12" s="162"/>
      <c r="S12" s="162"/>
      <c r="T12" s="162"/>
      <c r="U12" s="162"/>
      <c r="V12" s="162"/>
      <c r="W12" s="162"/>
      <c r="X12" s="162"/>
      <c r="Y12" s="162"/>
      <c r="Z12" s="163"/>
      <c r="AA12" s="163"/>
      <c r="AB12" s="163"/>
      <c r="AC12" s="163"/>
      <c r="AD12" s="163"/>
      <c r="AE12" s="163"/>
      <c r="AF12" s="163"/>
      <c r="AG12" s="163" t="s">
        <v>222</v>
      </c>
      <c r="AH12" s="163">
        <v>0</v>
      </c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outlineLevel="3" x14ac:dyDescent="0.2">
      <c r="A13" s="164"/>
      <c r="B13" s="165"/>
      <c r="C13" s="185" t="s">
        <v>272</v>
      </c>
      <c r="D13" s="186"/>
      <c r="E13" s="187"/>
      <c r="F13" s="162"/>
      <c r="G13" s="162"/>
      <c r="H13" s="162"/>
      <c r="I13" s="162"/>
      <c r="J13" s="162"/>
      <c r="K13" s="162"/>
      <c r="L13" s="162"/>
      <c r="M13" s="162"/>
      <c r="N13" s="166"/>
      <c r="O13" s="166"/>
      <c r="P13" s="166"/>
      <c r="Q13" s="166"/>
      <c r="R13" s="162"/>
      <c r="S13" s="162"/>
      <c r="T13" s="162"/>
      <c r="U13" s="162"/>
      <c r="V13" s="162"/>
      <c r="W13" s="162"/>
      <c r="X13" s="162"/>
      <c r="Y13" s="162"/>
      <c r="Z13" s="163"/>
      <c r="AA13" s="163"/>
      <c r="AB13" s="163"/>
      <c r="AC13" s="163"/>
      <c r="AD13" s="163"/>
      <c r="AE13" s="163"/>
      <c r="AF13" s="163"/>
      <c r="AG13" s="163" t="s">
        <v>222</v>
      </c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</row>
    <row r="14" spans="1:60" outlineLevel="3" x14ac:dyDescent="0.2">
      <c r="A14" s="164"/>
      <c r="B14" s="165"/>
      <c r="C14" s="188" t="s">
        <v>814</v>
      </c>
      <c r="D14" s="186"/>
      <c r="E14" s="187">
        <v>84</v>
      </c>
      <c r="F14" s="162"/>
      <c r="G14" s="162"/>
      <c r="H14" s="162"/>
      <c r="I14" s="162"/>
      <c r="J14" s="162"/>
      <c r="K14" s="162"/>
      <c r="L14" s="162"/>
      <c r="M14" s="162"/>
      <c r="N14" s="166"/>
      <c r="O14" s="166"/>
      <c r="P14" s="166"/>
      <c r="Q14" s="166"/>
      <c r="R14" s="162"/>
      <c r="S14" s="162"/>
      <c r="T14" s="162"/>
      <c r="U14" s="162"/>
      <c r="V14" s="162"/>
      <c r="W14" s="162"/>
      <c r="X14" s="162"/>
      <c r="Y14" s="162"/>
      <c r="Z14" s="163"/>
      <c r="AA14" s="163"/>
      <c r="AB14" s="163"/>
      <c r="AC14" s="163"/>
      <c r="AD14" s="163"/>
      <c r="AE14" s="163"/>
      <c r="AF14" s="163"/>
      <c r="AG14" s="163" t="s">
        <v>222</v>
      </c>
      <c r="AH14" s="163">
        <v>2</v>
      </c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</row>
    <row r="15" spans="1:60" outlineLevel="3" x14ac:dyDescent="0.2">
      <c r="A15" s="164"/>
      <c r="B15" s="165"/>
      <c r="C15" s="188" t="s">
        <v>815</v>
      </c>
      <c r="D15" s="186"/>
      <c r="E15" s="187">
        <v>3.36</v>
      </c>
      <c r="F15" s="162"/>
      <c r="G15" s="162"/>
      <c r="H15" s="162"/>
      <c r="I15" s="162"/>
      <c r="J15" s="162"/>
      <c r="K15" s="162"/>
      <c r="L15" s="162"/>
      <c r="M15" s="162"/>
      <c r="N15" s="166"/>
      <c r="O15" s="166"/>
      <c r="P15" s="166"/>
      <c r="Q15" s="166"/>
      <c r="R15" s="162"/>
      <c r="S15" s="162"/>
      <c r="T15" s="162"/>
      <c r="U15" s="162"/>
      <c r="V15" s="162"/>
      <c r="W15" s="162"/>
      <c r="X15" s="162"/>
      <c r="Y15" s="162"/>
      <c r="Z15" s="163"/>
      <c r="AA15" s="163"/>
      <c r="AB15" s="163"/>
      <c r="AC15" s="163"/>
      <c r="AD15" s="163"/>
      <c r="AE15" s="163"/>
      <c r="AF15" s="163"/>
      <c r="AG15" s="163" t="s">
        <v>222</v>
      </c>
      <c r="AH15" s="163">
        <v>2</v>
      </c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outlineLevel="3" x14ac:dyDescent="0.2">
      <c r="A16" s="164"/>
      <c r="B16" s="165"/>
      <c r="C16" s="188" t="s">
        <v>816</v>
      </c>
      <c r="D16" s="186"/>
      <c r="E16" s="187"/>
      <c r="F16" s="162"/>
      <c r="G16" s="162"/>
      <c r="H16" s="162"/>
      <c r="I16" s="162"/>
      <c r="J16" s="162"/>
      <c r="K16" s="162"/>
      <c r="L16" s="162"/>
      <c r="M16" s="162"/>
      <c r="N16" s="166"/>
      <c r="O16" s="166"/>
      <c r="P16" s="166"/>
      <c r="Q16" s="166"/>
      <c r="R16" s="162"/>
      <c r="S16" s="162"/>
      <c r="T16" s="162"/>
      <c r="U16" s="162"/>
      <c r="V16" s="162"/>
      <c r="W16" s="162"/>
      <c r="X16" s="162"/>
      <c r="Y16" s="162"/>
      <c r="Z16" s="163"/>
      <c r="AA16" s="163"/>
      <c r="AB16" s="163"/>
      <c r="AC16" s="163"/>
      <c r="AD16" s="163"/>
      <c r="AE16" s="163"/>
      <c r="AF16" s="163"/>
      <c r="AG16" s="163" t="s">
        <v>222</v>
      </c>
      <c r="AH16" s="163">
        <v>2</v>
      </c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</row>
    <row r="17" spans="1:60" outlineLevel="3" x14ac:dyDescent="0.2">
      <c r="A17" s="164"/>
      <c r="B17" s="165"/>
      <c r="C17" s="185" t="s">
        <v>274</v>
      </c>
      <c r="D17" s="186"/>
      <c r="E17" s="187"/>
      <c r="F17" s="162"/>
      <c r="G17" s="162"/>
      <c r="H17" s="162"/>
      <c r="I17" s="162"/>
      <c r="J17" s="162"/>
      <c r="K17" s="162"/>
      <c r="L17" s="162"/>
      <c r="M17" s="162"/>
      <c r="N17" s="166"/>
      <c r="O17" s="166"/>
      <c r="P17" s="166"/>
      <c r="Q17" s="166"/>
      <c r="R17" s="162"/>
      <c r="S17" s="162"/>
      <c r="T17" s="162"/>
      <c r="U17" s="162"/>
      <c r="V17" s="162"/>
      <c r="W17" s="162"/>
      <c r="X17" s="162"/>
      <c r="Y17" s="162"/>
      <c r="Z17" s="163"/>
      <c r="AA17" s="163"/>
      <c r="AB17" s="163"/>
      <c r="AC17" s="163"/>
      <c r="AD17" s="163"/>
      <c r="AE17" s="163"/>
      <c r="AF17" s="163"/>
      <c r="AG17" s="163" t="s">
        <v>222</v>
      </c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</row>
    <row r="18" spans="1:60" outlineLevel="3" x14ac:dyDescent="0.2">
      <c r="A18" s="164"/>
      <c r="B18" s="165"/>
      <c r="C18" s="182" t="s">
        <v>817</v>
      </c>
      <c r="D18" s="183"/>
      <c r="E18" s="184">
        <v>80</v>
      </c>
      <c r="F18" s="162"/>
      <c r="G18" s="162"/>
      <c r="H18" s="162"/>
      <c r="I18" s="162"/>
      <c r="J18" s="162"/>
      <c r="K18" s="162"/>
      <c r="L18" s="162"/>
      <c r="M18" s="162"/>
      <c r="N18" s="166"/>
      <c r="O18" s="166"/>
      <c r="P18" s="166"/>
      <c r="Q18" s="166"/>
      <c r="R18" s="162"/>
      <c r="S18" s="162"/>
      <c r="T18" s="162"/>
      <c r="U18" s="162"/>
      <c r="V18" s="162"/>
      <c r="W18" s="162"/>
      <c r="X18" s="162"/>
      <c r="Y18" s="162"/>
      <c r="Z18" s="163"/>
      <c r="AA18" s="163"/>
      <c r="AB18" s="163"/>
      <c r="AC18" s="163"/>
      <c r="AD18" s="163"/>
      <c r="AE18" s="163"/>
      <c r="AF18" s="163"/>
      <c r="AG18" s="163" t="s">
        <v>222</v>
      </c>
      <c r="AH18" s="163">
        <v>0</v>
      </c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</row>
    <row r="19" spans="1:60" ht="22.5" outlineLevel="1" x14ac:dyDescent="0.2">
      <c r="A19" s="155">
        <v>2</v>
      </c>
      <c r="B19" s="156" t="s">
        <v>572</v>
      </c>
      <c r="C19" s="157" t="s">
        <v>573</v>
      </c>
      <c r="D19" s="158" t="s">
        <v>574</v>
      </c>
      <c r="E19" s="159">
        <v>20</v>
      </c>
      <c r="F19" s="11"/>
      <c r="G19" s="160">
        <f>ROUND(E19*F19,2)</f>
        <v>0</v>
      </c>
      <c r="H19" s="11">
        <v>0</v>
      </c>
      <c r="I19" s="160">
        <f>ROUND(E19*H19,2)</f>
        <v>0</v>
      </c>
      <c r="J19" s="11">
        <v>56.6</v>
      </c>
      <c r="K19" s="160">
        <f>ROUND(E19*J19,2)</f>
        <v>1132</v>
      </c>
      <c r="L19" s="160">
        <v>21</v>
      </c>
      <c r="M19" s="160">
        <f>G19*(1+L19/100)</f>
        <v>0</v>
      </c>
      <c r="N19" s="159">
        <v>0</v>
      </c>
      <c r="O19" s="159">
        <f>ROUND(E19*N19,2)</f>
        <v>0</v>
      </c>
      <c r="P19" s="159">
        <v>0</v>
      </c>
      <c r="Q19" s="159">
        <f>ROUND(E19*P19,2)</f>
        <v>0</v>
      </c>
      <c r="R19" s="160" t="s">
        <v>216</v>
      </c>
      <c r="S19" s="160" t="s">
        <v>217</v>
      </c>
      <c r="T19" s="161" t="s">
        <v>217</v>
      </c>
      <c r="U19" s="162">
        <v>0</v>
      </c>
      <c r="V19" s="162">
        <f>ROUND(E19*U19,2)</f>
        <v>0</v>
      </c>
      <c r="W19" s="162"/>
      <c r="X19" s="162" t="s">
        <v>218</v>
      </c>
      <c r="Y19" s="162" t="s">
        <v>175</v>
      </c>
      <c r="Z19" s="163"/>
      <c r="AA19" s="163"/>
      <c r="AB19" s="163"/>
      <c r="AC19" s="163"/>
      <c r="AD19" s="163"/>
      <c r="AE19" s="163"/>
      <c r="AF19" s="163"/>
      <c r="AG19" s="163" t="s">
        <v>219</v>
      </c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ht="22.5" outlineLevel="2" x14ac:dyDescent="0.2">
      <c r="A20" s="164"/>
      <c r="B20" s="165"/>
      <c r="C20" s="269" t="s">
        <v>575</v>
      </c>
      <c r="D20" s="270"/>
      <c r="E20" s="270"/>
      <c r="F20" s="270"/>
      <c r="G20" s="270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221</v>
      </c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73" t="str">
        <f>C20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20" s="163"/>
      <c r="BC20" s="163"/>
      <c r="BD20" s="163"/>
      <c r="BE20" s="163"/>
      <c r="BF20" s="163"/>
      <c r="BG20" s="163"/>
      <c r="BH20" s="163"/>
    </row>
    <row r="21" spans="1:60" outlineLevel="2" x14ac:dyDescent="0.2">
      <c r="A21" s="164"/>
      <c r="B21" s="165"/>
      <c r="C21" s="182" t="s">
        <v>813</v>
      </c>
      <c r="D21" s="183"/>
      <c r="E21" s="184"/>
      <c r="F21" s="162"/>
      <c r="G21" s="162"/>
      <c r="H21" s="162"/>
      <c r="I21" s="162"/>
      <c r="J21" s="162"/>
      <c r="K21" s="162"/>
      <c r="L21" s="162"/>
      <c r="M21" s="162"/>
      <c r="N21" s="166"/>
      <c r="O21" s="166"/>
      <c r="P21" s="166"/>
      <c r="Q21" s="166"/>
      <c r="R21" s="162"/>
      <c r="S21" s="162"/>
      <c r="T21" s="162"/>
      <c r="U21" s="162"/>
      <c r="V21" s="162"/>
      <c r="W21" s="162"/>
      <c r="X21" s="162"/>
      <c r="Y21" s="162"/>
      <c r="Z21" s="163"/>
      <c r="AA21" s="163"/>
      <c r="AB21" s="163"/>
      <c r="AC21" s="163"/>
      <c r="AD21" s="163"/>
      <c r="AE21" s="163"/>
      <c r="AF21" s="163"/>
      <c r="AG21" s="163" t="s">
        <v>222</v>
      </c>
      <c r="AH21" s="163">
        <v>0</v>
      </c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outlineLevel="3" x14ac:dyDescent="0.2">
      <c r="A22" s="164"/>
      <c r="B22" s="165"/>
      <c r="C22" s="185" t="s">
        <v>272</v>
      </c>
      <c r="D22" s="186"/>
      <c r="E22" s="187"/>
      <c r="F22" s="162"/>
      <c r="G22" s="162"/>
      <c r="H22" s="162"/>
      <c r="I22" s="162"/>
      <c r="J22" s="162"/>
      <c r="K22" s="162"/>
      <c r="L22" s="162"/>
      <c r="M22" s="162"/>
      <c r="N22" s="166"/>
      <c r="O22" s="166"/>
      <c r="P22" s="166"/>
      <c r="Q22" s="166"/>
      <c r="R22" s="162"/>
      <c r="S22" s="162"/>
      <c r="T22" s="162"/>
      <c r="U22" s="162"/>
      <c r="V22" s="162"/>
      <c r="W22" s="162"/>
      <c r="X22" s="162"/>
      <c r="Y22" s="162"/>
      <c r="Z22" s="163"/>
      <c r="AA22" s="163"/>
      <c r="AB22" s="163"/>
      <c r="AC22" s="163"/>
      <c r="AD22" s="163"/>
      <c r="AE22" s="163"/>
      <c r="AF22" s="163"/>
      <c r="AG22" s="163" t="s">
        <v>222</v>
      </c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</row>
    <row r="23" spans="1:60" outlineLevel="3" x14ac:dyDescent="0.2">
      <c r="A23" s="164"/>
      <c r="B23" s="165"/>
      <c r="C23" s="188" t="s">
        <v>814</v>
      </c>
      <c r="D23" s="186"/>
      <c r="E23" s="187">
        <v>84</v>
      </c>
      <c r="F23" s="162"/>
      <c r="G23" s="162"/>
      <c r="H23" s="162"/>
      <c r="I23" s="162"/>
      <c r="J23" s="162"/>
      <c r="K23" s="162"/>
      <c r="L23" s="162"/>
      <c r="M23" s="162"/>
      <c r="N23" s="166"/>
      <c r="O23" s="166"/>
      <c r="P23" s="166"/>
      <c r="Q23" s="166"/>
      <c r="R23" s="162"/>
      <c r="S23" s="162"/>
      <c r="T23" s="162"/>
      <c r="U23" s="162"/>
      <c r="V23" s="162"/>
      <c r="W23" s="162"/>
      <c r="X23" s="162"/>
      <c r="Y23" s="162"/>
      <c r="Z23" s="163"/>
      <c r="AA23" s="163"/>
      <c r="AB23" s="163"/>
      <c r="AC23" s="163"/>
      <c r="AD23" s="163"/>
      <c r="AE23" s="163"/>
      <c r="AF23" s="163"/>
      <c r="AG23" s="163" t="s">
        <v>222</v>
      </c>
      <c r="AH23" s="163">
        <v>2</v>
      </c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</row>
    <row r="24" spans="1:60" outlineLevel="3" x14ac:dyDescent="0.2">
      <c r="A24" s="164"/>
      <c r="B24" s="165"/>
      <c r="C24" s="188" t="s">
        <v>815</v>
      </c>
      <c r="D24" s="186"/>
      <c r="E24" s="187">
        <v>3.36</v>
      </c>
      <c r="F24" s="162"/>
      <c r="G24" s="162"/>
      <c r="H24" s="162"/>
      <c r="I24" s="162"/>
      <c r="J24" s="162"/>
      <c r="K24" s="162"/>
      <c r="L24" s="162"/>
      <c r="M24" s="162"/>
      <c r="N24" s="166"/>
      <c r="O24" s="166"/>
      <c r="P24" s="166"/>
      <c r="Q24" s="166"/>
      <c r="R24" s="162"/>
      <c r="S24" s="162"/>
      <c r="T24" s="162"/>
      <c r="U24" s="162"/>
      <c r="V24" s="162"/>
      <c r="W24" s="162"/>
      <c r="X24" s="162"/>
      <c r="Y24" s="162"/>
      <c r="Z24" s="163"/>
      <c r="AA24" s="163"/>
      <c r="AB24" s="163"/>
      <c r="AC24" s="163"/>
      <c r="AD24" s="163"/>
      <c r="AE24" s="163"/>
      <c r="AF24" s="163"/>
      <c r="AG24" s="163" t="s">
        <v>222</v>
      </c>
      <c r="AH24" s="163">
        <v>2</v>
      </c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</row>
    <row r="25" spans="1:60" outlineLevel="3" x14ac:dyDescent="0.2">
      <c r="A25" s="164"/>
      <c r="B25" s="165"/>
      <c r="C25" s="185" t="s">
        <v>274</v>
      </c>
      <c r="D25" s="186"/>
      <c r="E25" s="187"/>
      <c r="F25" s="162"/>
      <c r="G25" s="162"/>
      <c r="H25" s="162"/>
      <c r="I25" s="162"/>
      <c r="J25" s="162"/>
      <c r="K25" s="162"/>
      <c r="L25" s="162"/>
      <c r="M25" s="162"/>
      <c r="N25" s="166"/>
      <c r="O25" s="166"/>
      <c r="P25" s="166"/>
      <c r="Q25" s="166"/>
      <c r="R25" s="162"/>
      <c r="S25" s="162"/>
      <c r="T25" s="162"/>
      <c r="U25" s="162"/>
      <c r="V25" s="162"/>
      <c r="W25" s="162"/>
      <c r="X25" s="162"/>
      <c r="Y25" s="162"/>
      <c r="Z25" s="163"/>
      <c r="AA25" s="163"/>
      <c r="AB25" s="163"/>
      <c r="AC25" s="163"/>
      <c r="AD25" s="163"/>
      <c r="AE25" s="163"/>
      <c r="AF25" s="163"/>
      <c r="AG25" s="163" t="s">
        <v>222</v>
      </c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3" x14ac:dyDescent="0.2">
      <c r="A26" s="164"/>
      <c r="B26" s="165"/>
      <c r="C26" s="182" t="s">
        <v>818</v>
      </c>
      <c r="D26" s="183"/>
      <c r="E26" s="184">
        <v>20</v>
      </c>
      <c r="F26" s="162"/>
      <c r="G26" s="162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222</v>
      </c>
      <c r="AH26" s="163">
        <v>0</v>
      </c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</row>
    <row r="27" spans="1:60" outlineLevel="1" x14ac:dyDescent="0.2">
      <c r="A27" s="155">
        <v>3</v>
      </c>
      <c r="B27" s="156" t="s">
        <v>819</v>
      </c>
      <c r="C27" s="157" t="s">
        <v>820</v>
      </c>
      <c r="D27" s="158" t="s">
        <v>276</v>
      </c>
      <c r="E27" s="159">
        <v>0.9</v>
      </c>
      <c r="F27" s="11"/>
      <c r="G27" s="160">
        <f>ROUND(E27*F27,2)</f>
        <v>0</v>
      </c>
      <c r="H27" s="11">
        <v>160.97999999999999</v>
      </c>
      <c r="I27" s="160">
        <f>ROUND(E27*H27,2)</f>
        <v>144.88</v>
      </c>
      <c r="J27" s="11">
        <v>434.02</v>
      </c>
      <c r="K27" s="160">
        <f>ROUND(E27*J27,2)</f>
        <v>390.62</v>
      </c>
      <c r="L27" s="160">
        <v>21</v>
      </c>
      <c r="M27" s="160">
        <f>G27*(1+L27/100)</f>
        <v>0</v>
      </c>
      <c r="N27" s="159">
        <v>1.069E-2</v>
      </c>
      <c r="O27" s="159">
        <f>ROUND(E27*N27,2)</f>
        <v>0.01</v>
      </c>
      <c r="P27" s="159">
        <v>0</v>
      </c>
      <c r="Q27" s="159">
        <f>ROUND(E27*P27,2)</f>
        <v>0</v>
      </c>
      <c r="R27" s="160" t="s">
        <v>216</v>
      </c>
      <c r="S27" s="160" t="s">
        <v>217</v>
      </c>
      <c r="T27" s="161" t="s">
        <v>217</v>
      </c>
      <c r="U27" s="162">
        <v>0.90800000000000003</v>
      </c>
      <c r="V27" s="162">
        <f>ROUND(E27*U27,2)</f>
        <v>0.82</v>
      </c>
      <c r="W27" s="162"/>
      <c r="X27" s="162" t="s">
        <v>218</v>
      </c>
      <c r="Y27" s="162" t="s">
        <v>175</v>
      </c>
      <c r="Z27" s="163"/>
      <c r="AA27" s="163"/>
      <c r="AB27" s="163"/>
      <c r="AC27" s="163"/>
      <c r="AD27" s="163"/>
      <c r="AE27" s="163"/>
      <c r="AF27" s="163"/>
      <c r="AG27" s="163" t="s">
        <v>219</v>
      </c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ht="22.5" outlineLevel="2" x14ac:dyDescent="0.2">
      <c r="A28" s="164"/>
      <c r="B28" s="165"/>
      <c r="C28" s="269" t="s">
        <v>821</v>
      </c>
      <c r="D28" s="270"/>
      <c r="E28" s="270"/>
      <c r="F28" s="270"/>
      <c r="G28" s="270"/>
      <c r="H28" s="162"/>
      <c r="I28" s="162"/>
      <c r="J28" s="162"/>
      <c r="K28" s="162"/>
      <c r="L28" s="162"/>
      <c r="M28" s="162"/>
      <c r="N28" s="166"/>
      <c r="O28" s="166"/>
      <c r="P28" s="166"/>
      <c r="Q28" s="166"/>
      <c r="R28" s="162"/>
      <c r="S28" s="162"/>
      <c r="T28" s="162"/>
      <c r="U28" s="162"/>
      <c r="V28" s="162"/>
      <c r="W28" s="162"/>
      <c r="X28" s="162"/>
      <c r="Y28" s="162"/>
      <c r="Z28" s="163"/>
      <c r="AA28" s="163"/>
      <c r="AB28" s="163"/>
      <c r="AC28" s="163"/>
      <c r="AD28" s="163"/>
      <c r="AE28" s="163"/>
      <c r="AF28" s="163"/>
      <c r="AG28" s="163" t="s">
        <v>221</v>
      </c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73" t="str">
        <f>C28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8" s="163"/>
      <c r="BC28" s="163"/>
      <c r="BD28" s="163"/>
      <c r="BE28" s="163"/>
      <c r="BF28" s="163"/>
      <c r="BG28" s="163"/>
      <c r="BH28" s="163"/>
    </row>
    <row r="29" spans="1:60" outlineLevel="2" x14ac:dyDescent="0.2">
      <c r="A29" s="164"/>
      <c r="B29" s="165"/>
      <c r="C29" s="182" t="s">
        <v>822</v>
      </c>
      <c r="D29" s="183"/>
      <c r="E29" s="184"/>
      <c r="F29" s="162"/>
      <c r="G29" s="162"/>
      <c r="H29" s="162"/>
      <c r="I29" s="162"/>
      <c r="J29" s="162"/>
      <c r="K29" s="162"/>
      <c r="L29" s="162"/>
      <c r="M29" s="162"/>
      <c r="N29" s="166"/>
      <c r="O29" s="166"/>
      <c r="P29" s="166"/>
      <c r="Q29" s="166"/>
      <c r="R29" s="162"/>
      <c r="S29" s="162"/>
      <c r="T29" s="162"/>
      <c r="U29" s="162"/>
      <c r="V29" s="162"/>
      <c r="W29" s="162"/>
      <c r="X29" s="162"/>
      <c r="Y29" s="162"/>
      <c r="Z29" s="163"/>
      <c r="AA29" s="163"/>
      <c r="AB29" s="163"/>
      <c r="AC29" s="163"/>
      <c r="AD29" s="163"/>
      <c r="AE29" s="163"/>
      <c r="AF29" s="163"/>
      <c r="AG29" s="163" t="s">
        <v>222</v>
      </c>
      <c r="AH29" s="163">
        <v>0</v>
      </c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</row>
    <row r="30" spans="1:60" outlineLevel="3" x14ac:dyDescent="0.2">
      <c r="A30" s="164"/>
      <c r="B30" s="165"/>
      <c r="C30" s="182" t="s">
        <v>823</v>
      </c>
      <c r="D30" s="183"/>
      <c r="E30" s="184">
        <v>0.9</v>
      </c>
      <c r="F30" s="162"/>
      <c r="G30" s="162"/>
      <c r="H30" s="162"/>
      <c r="I30" s="162"/>
      <c r="J30" s="162"/>
      <c r="K30" s="162"/>
      <c r="L30" s="162"/>
      <c r="M30" s="162"/>
      <c r="N30" s="166"/>
      <c r="O30" s="166"/>
      <c r="P30" s="166"/>
      <c r="Q30" s="166"/>
      <c r="R30" s="162"/>
      <c r="S30" s="162"/>
      <c r="T30" s="162"/>
      <c r="U30" s="162"/>
      <c r="V30" s="162"/>
      <c r="W30" s="162"/>
      <c r="X30" s="162"/>
      <c r="Y30" s="162"/>
      <c r="Z30" s="163"/>
      <c r="AA30" s="163"/>
      <c r="AB30" s="163"/>
      <c r="AC30" s="163"/>
      <c r="AD30" s="163"/>
      <c r="AE30" s="163"/>
      <c r="AF30" s="163"/>
      <c r="AG30" s="163" t="s">
        <v>222</v>
      </c>
      <c r="AH30" s="163">
        <v>0</v>
      </c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1" x14ac:dyDescent="0.2">
      <c r="A31" s="155">
        <v>4</v>
      </c>
      <c r="B31" s="156" t="s">
        <v>824</v>
      </c>
      <c r="C31" s="157" t="s">
        <v>825</v>
      </c>
      <c r="D31" s="158" t="s">
        <v>276</v>
      </c>
      <c r="E31" s="159">
        <v>0.9</v>
      </c>
      <c r="F31" s="11"/>
      <c r="G31" s="160">
        <f>ROUND(E31*F31,2)</f>
        <v>0</v>
      </c>
      <c r="H31" s="11">
        <v>106.86</v>
      </c>
      <c r="I31" s="160">
        <f>ROUND(E31*H31,2)</f>
        <v>96.17</v>
      </c>
      <c r="J31" s="11">
        <v>259.14</v>
      </c>
      <c r="K31" s="160">
        <f>ROUND(E31*J31,2)</f>
        <v>233.23</v>
      </c>
      <c r="L31" s="160">
        <v>21</v>
      </c>
      <c r="M31" s="160">
        <f>G31*(1+L31/100)</f>
        <v>0</v>
      </c>
      <c r="N31" s="159">
        <v>2.478E-2</v>
      </c>
      <c r="O31" s="159">
        <f>ROUND(E31*N31,2)</f>
        <v>0.02</v>
      </c>
      <c r="P31" s="159">
        <v>0</v>
      </c>
      <c r="Q31" s="159">
        <f>ROUND(E31*P31,2)</f>
        <v>0</v>
      </c>
      <c r="R31" s="160" t="s">
        <v>216</v>
      </c>
      <c r="S31" s="160" t="s">
        <v>217</v>
      </c>
      <c r="T31" s="161" t="s">
        <v>217</v>
      </c>
      <c r="U31" s="162">
        <v>0.54700000000000004</v>
      </c>
      <c r="V31" s="162">
        <f>ROUND(E31*U31,2)</f>
        <v>0.49</v>
      </c>
      <c r="W31" s="162"/>
      <c r="X31" s="162" t="s">
        <v>218</v>
      </c>
      <c r="Y31" s="162" t="s">
        <v>175</v>
      </c>
      <c r="Z31" s="163"/>
      <c r="AA31" s="163"/>
      <c r="AB31" s="163"/>
      <c r="AC31" s="163"/>
      <c r="AD31" s="163"/>
      <c r="AE31" s="163"/>
      <c r="AF31" s="163"/>
      <c r="AG31" s="163" t="s">
        <v>219</v>
      </c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ht="22.5" outlineLevel="2" x14ac:dyDescent="0.2">
      <c r="A32" s="164"/>
      <c r="B32" s="165"/>
      <c r="C32" s="269" t="s">
        <v>821</v>
      </c>
      <c r="D32" s="270"/>
      <c r="E32" s="270"/>
      <c r="F32" s="270"/>
      <c r="G32" s="270"/>
      <c r="H32" s="162"/>
      <c r="I32" s="162"/>
      <c r="J32" s="162"/>
      <c r="K32" s="162"/>
      <c r="L32" s="162"/>
      <c r="M32" s="162"/>
      <c r="N32" s="166"/>
      <c r="O32" s="166"/>
      <c r="P32" s="166"/>
      <c r="Q32" s="166"/>
      <c r="R32" s="162"/>
      <c r="S32" s="162"/>
      <c r="T32" s="162"/>
      <c r="U32" s="162"/>
      <c r="V32" s="162"/>
      <c r="W32" s="162"/>
      <c r="X32" s="162"/>
      <c r="Y32" s="162"/>
      <c r="Z32" s="163"/>
      <c r="AA32" s="163"/>
      <c r="AB32" s="163"/>
      <c r="AC32" s="163"/>
      <c r="AD32" s="163"/>
      <c r="AE32" s="163"/>
      <c r="AF32" s="163"/>
      <c r="AG32" s="163" t="s">
        <v>221</v>
      </c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73" t="str">
        <f>C32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32" s="163"/>
      <c r="BC32" s="163"/>
      <c r="BD32" s="163"/>
      <c r="BE32" s="163"/>
      <c r="BF32" s="163"/>
      <c r="BG32" s="163"/>
      <c r="BH32" s="163"/>
    </row>
    <row r="33" spans="1:60" outlineLevel="2" x14ac:dyDescent="0.2">
      <c r="A33" s="164"/>
      <c r="B33" s="165"/>
      <c r="C33" s="182" t="s">
        <v>822</v>
      </c>
      <c r="D33" s="183"/>
      <c r="E33" s="184"/>
      <c r="F33" s="162"/>
      <c r="G33" s="162"/>
      <c r="H33" s="162"/>
      <c r="I33" s="162"/>
      <c r="J33" s="162"/>
      <c r="K33" s="162"/>
      <c r="L33" s="162"/>
      <c r="M33" s="162"/>
      <c r="N33" s="166"/>
      <c r="O33" s="166"/>
      <c r="P33" s="166"/>
      <c r="Q33" s="166"/>
      <c r="R33" s="162"/>
      <c r="S33" s="162"/>
      <c r="T33" s="162"/>
      <c r="U33" s="162"/>
      <c r="V33" s="162"/>
      <c r="W33" s="162"/>
      <c r="X33" s="162"/>
      <c r="Y33" s="162"/>
      <c r="Z33" s="163"/>
      <c r="AA33" s="163"/>
      <c r="AB33" s="163"/>
      <c r="AC33" s="163"/>
      <c r="AD33" s="163"/>
      <c r="AE33" s="163"/>
      <c r="AF33" s="163"/>
      <c r="AG33" s="163" t="s">
        <v>222</v>
      </c>
      <c r="AH33" s="163">
        <v>0</v>
      </c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outlineLevel="3" x14ac:dyDescent="0.2">
      <c r="A34" s="164"/>
      <c r="B34" s="165"/>
      <c r="C34" s="182" t="s">
        <v>826</v>
      </c>
      <c r="D34" s="183"/>
      <c r="E34" s="184">
        <v>0.9</v>
      </c>
      <c r="F34" s="162"/>
      <c r="G34" s="162"/>
      <c r="H34" s="162"/>
      <c r="I34" s="162"/>
      <c r="J34" s="162"/>
      <c r="K34" s="162"/>
      <c r="L34" s="162"/>
      <c r="M34" s="162"/>
      <c r="N34" s="166"/>
      <c r="O34" s="166"/>
      <c r="P34" s="166"/>
      <c r="Q34" s="166"/>
      <c r="R34" s="162"/>
      <c r="S34" s="162"/>
      <c r="T34" s="162"/>
      <c r="U34" s="162"/>
      <c r="V34" s="162"/>
      <c r="W34" s="162"/>
      <c r="X34" s="162"/>
      <c r="Y34" s="162"/>
      <c r="Z34" s="163"/>
      <c r="AA34" s="163"/>
      <c r="AB34" s="163"/>
      <c r="AC34" s="163"/>
      <c r="AD34" s="163"/>
      <c r="AE34" s="163"/>
      <c r="AF34" s="163"/>
      <c r="AG34" s="163" t="s">
        <v>222</v>
      </c>
      <c r="AH34" s="163">
        <v>0</v>
      </c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</row>
    <row r="35" spans="1:60" outlineLevel="1" x14ac:dyDescent="0.2">
      <c r="A35" s="155">
        <v>5</v>
      </c>
      <c r="B35" s="156" t="s">
        <v>827</v>
      </c>
      <c r="C35" s="157" t="s">
        <v>828</v>
      </c>
      <c r="D35" s="158" t="s">
        <v>215</v>
      </c>
      <c r="E35" s="159">
        <v>4.1355000000000004</v>
      </c>
      <c r="F35" s="11"/>
      <c r="G35" s="160">
        <f>ROUND(E35*F35,2)</f>
        <v>0</v>
      </c>
      <c r="H35" s="11">
        <v>0</v>
      </c>
      <c r="I35" s="160">
        <f>ROUND(E35*H35,2)</f>
        <v>0</v>
      </c>
      <c r="J35" s="11">
        <v>848</v>
      </c>
      <c r="K35" s="160">
        <f>ROUND(E35*J35,2)</f>
        <v>3506.9</v>
      </c>
      <c r="L35" s="160">
        <v>21</v>
      </c>
      <c r="M35" s="160">
        <f>G35*(1+L35/100)</f>
        <v>0</v>
      </c>
      <c r="N35" s="159">
        <v>0</v>
      </c>
      <c r="O35" s="159">
        <f>ROUND(E35*N35,2)</f>
        <v>0</v>
      </c>
      <c r="P35" s="159">
        <v>0</v>
      </c>
      <c r="Q35" s="159">
        <f>ROUND(E35*P35,2)</f>
        <v>0</v>
      </c>
      <c r="R35" s="160" t="s">
        <v>216</v>
      </c>
      <c r="S35" s="160" t="s">
        <v>217</v>
      </c>
      <c r="T35" s="161" t="s">
        <v>217</v>
      </c>
      <c r="U35" s="162">
        <v>1.7629999999999999</v>
      </c>
      <c r="V35" s="162">
        <f>ROUND(E35*U35,2)</f>
        <v>7.29</v>
      </c>
      <c r="W35" s="162"/>
      <c r="X35" s="162" t="s">
        <v>218</v>
      </c>
      <c r="Y35" s="162" t="s">
        <v>175</v>
      </c>
      <c r="Z35" s="163"/>
      <c r="AA35" s="163"/>
      <c r="AB35" s="163"/>
      <c r="AC35" s="163"/>
      <c r="AD35" s="163"/>
      <c r="AE35" s="163"/>
      <c r="AF35" s="163"/>
      <c r="AG35" s="163" t="s">
        <v>219</v>
      </c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outlineLevel="2" x14ac:dyDescent="0.2">
      <c r="A36" s="164"/>
      <c r="B36" s="165"/>
      <c r="C36" s="269" t="s">
        <v>829</v>
      </c>
      <c r="D36" s="270"/>
      <c r="E36" s="270"/>
      <c r="F36" s="270"/>
      <c r="G36" s="270"/>
      <c r="H36" s="162"/>
      <c r="I36" s="162"/>
      <c r="J36" s="162"/>
      <c r="K36" s="162"/>
      <c r="L36" s="162"/>
      <c r="M36" s="162"/>
      <c r="N36" s="166"/>
      <c r="O36" s="166"/>
      <c r="P36" s="166"/>
      <c r="Q36" s="166"/>
      <c r="R36" s="162"/>
      <c r="S36" s="162"/>
      <c r="T36" s="162"/>
      <c r="U36" s="162"/>
      <c r="V36" s="162"/>
      <c r="W36" s="162"/>
      <c r="X36" s="162"/>
      <c r="Y36" s="162"/>
      <c r="Z36" s="163"/>
      <c r="AA36" s="163"/>
      <c r="AB36" s="163"/>
      <c r="AC36" s="163"/>
      <c r="AD36" s="163"/>
      <c r="AE36" s="163"/>
      <c r="AF36" s="163"/>
      <c r="AG36" s="163" t="s">
        <v>221</v>
      </c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73" t="str">
        <f>C36</f>
        <v>Příplatek k cenám hloubených vykopávek za ztížení vykopávky v blízkosti podzemního vedení nebo výbušnin pro jakoukoliv třídu horniny.</v>
      </c>
      <c r="BB36" s="163"/>
      <c r="BC36" s="163"/>
      <c r="BD36" s="163"/>
      <c r="BE36" s="163"/>
      <c r="BF36" s="163"/>
      <c r="BG36" s="163"/>
      <c r="BH36" s="163"/>
    </row>
    <row r="37" spans="1:60" outlineLevel="2" x14ac:dyDescent="0.2">
      <c r="A37" s="164"/>
      <c r="B37" s="165"/>
      <c r="C37" s="182" t="s">
        <v>822</v>
      </c>
      <c r="D37" s="183"/>
      <c r="E37" s="184"/>
      <c r="F37" s="162"/>
      <c r="G37" s="162"/>
      <c r="H37" s="162"/>
      <c r="I37" s="162"/>
      <c r="J37" s="162"/>
      <c r="K37" s="162"/>
      <c r="L37" s="162"/>
      <c r="M37" s="162"/>
      <c r="N37" s="166"/>
      <c r="O37" s="166"/>
      <c r="P37" s="166"/>
      <c r="Q37" s="166"/>
      <c r="R37" s="162"/>
      <c r="S37" s="162"/>
      <c r="T37" s="162"/>
      <c r="U37" s="162"/>
      <c r="V37" s="162"/>
      <c r="W37" s="162"/>
      <c r="X37" s="162"/>
      <c r="Y37" s="162"/>
      <c r="Z37" s="163"/>
      <c r="AA37" s="163"/>
      <c r="AB37" s="163"/>
      <c r="AC37" s="163"/>
      <c r="AD37" s="163"/>
      <c r="AE37" s="163"/>
      <c r="AF37" s="163"/>
      <c r="AG37" s="163" t="s">
        <v>222</v>
      </c>
      <c r="AH37" s="163">
        <v>0</v>
      </c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</row>
    <row r="38" spans="1:60" outlineLevel="3" x14ac:dyDescent="0.2">
      <c r="A38" s="164"/>
      <c r="B38" s="165"/>
      <c r="C38" s="182" t="s">
        <v>830</v>
      </c>
      <c r="D38" s="183"/>
      <c r="E38" s="184">
        <v>1.665</v>
      </c>
      <c r="F38" s="162"/>
      <c r="G38" s="162"/>
      <c r="H38" s="162"/>
      <c r="I38" s="162"/>
      <c r="J38" s="162"/>
      <c r="K38" s="162"/>
      <c r="L38" s="162"/>
      <c r="M38" s="162"/>
      <c r="N38" s="166"/>
      <c r="O38" s="166"/>
      <c r="P38" s="166"/>
      <c r="Q38" s="166"/>
      <c r="R38" s="162"/>
      <c r="S38" s="162"/>
      <c r="T38" s="162"/>
      <c r="U38" s="162"/>
      <c r="V38" s="162"/>
      <c r="W38" s="162"/>
      <c r="X38" s="162"/>
      <c r="Y38" s="162"/>
      <c r="Z38" s="163"/>
      <c r="AA38" s="163"/>
      <c r="AB38" s="163"/>
      <c r="AC38" s="163"/>
      <c r="AD38" s="163"/>
      <c r="AE38" s="163"/>
      <c r="AF38" s="163"/>
      <c r="AG38" s="163" t="s">
        <v>222</v>
      </c>
      <c r="AH38" s="163">
        <v>0</v>
      </c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</row>
    <row r="39" spans="1:60" outlineLevel="3" x14ac:dyDescent="0.2">
      <c r="A39" s="164"/>
      <c r="B39" s="165"/>
      <c r="C39" s="182" t="s">
        <v>831</v>
      </c>
      <c r="D39" s="183"/>
      <c r="E39" s="184">
        <v>2.4704999999999999</v>
      </c>
      <c r="F39" s="162"/>
      <c r="G39" s="162"/>
      <c r="H39" s="162"/>
      <c r="I39" s="162"/>
      <c r="J39" s="162"/>
      <c r="K39" s="162"/>
      <c r="L39" s="162"/>
      <c r="M39" s="162"/>
      <c r="N39" s="166"/>
      <c r="O39" s="166"/>
      <c r="P39" s="166"/>
      <c r="Q39" s="166"/>
      <c r="R39" s="162"/>
      <c r="S39" s="162"/>
      <c r="T39" s="162"/>
      <c r="U39" s="162"/>
      <c r="V39" s="162"/>
      <c r="W39" s="162"/>
      <c r="X39" s="162"/>
      <c r="Y39" s="162"/>
      <c r="Z39" s="163"/>
      <c r="AA39" s="163"/>
      <c r="AB39" s="163"/>
      <c r="AC39" s="163"/>
      <c r="AD39" s="163"/>
      <c r="AE39" s="163"/>
      <c r="AF39" s="163"/>
      <c r="AG39" s="163" t="s">
        <v>222</v>
      </c>
      <c r="AH39" s="163">
        <v>0</v>
      </c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outlineLevel="1" x14ac:dyDescent="0.2">
      <c r="A40" s="155">
        <v>6</v>
      </c>
      <c r="B40" s="156" t="s">
        <v>213</v>
      </c>
      <c r="C40" s="157" t="s">
        <v>214</v>
      </c>
      <c r="D40" s="158" t="s">
        <v>215</v>
      </c>
      <c r="E40" s="159">
        <f>SUM(E43:E49)</f>
        <v>6.495000000000001</v>
      </c>
      <c r="F40" s="11"/>
      <c r="G40" s="160">
        <f>ROUND(E40*F40,2)</f>
        <v>0</v>
      </c>
      <c r="H40" s="11">
        <v>0</v>
      </c>
      <c r="I40" s="160">
        <f>ROUND(E40*H40,2)</f>
        <v>0</v>
      </c>
      <c r="J40" s="11">
        <v>90.2</v>
      </c>
      <c r="K40" s="160">
        <f>ROUND(E40*J40,2)</f>
        <v>585.85</v>
      </c>
      <c r="L40" s="160">
        <v>21</v>
      </c>
      <c r="M40" s="160">
        <f>G40*(1+L40/100)</f>
        <v>0</v>
      </c>
      <c r="N40" s="159">
        <v>0</v>
      </c>
      <c r="O40" s="159">
        <f>ROUND(E40*N40,2)</f>
        <v>0</v>
      </c>
      <c r="P40" s="159">
        <v>0</v>
      </c>
      <c r="Q40" s="159">
        <f>ROUND(E40*P40,2)</f>
        <v>0</v>
      </c>
      <c r="R40" s="160" t="s">
        <v>216</v>
      </c>
      <c r="S40" s="160" t="s">
        <v>217</v>
      </c>
      <c r="T40" s="161" t="s">
        <v>217</v>
      </c>
      <c r="U40" s="162">
        <v>9.7000000000000003E-2</v>
      </c>
      <c r="V40" s="162">
        <f>ROUND(E40*U40,2)</f>
        <v>0.63</v>
      </c>
      <c r="W40" s="162"/>
      <c r="X40" s="162" t="s">
        <v>218</v>
      </c>
      <c r="Y40" s="162" t="s">
        <v>175</v>
      </c>
      <c r="Z40" s="163"/>
      <c r="AA40" s="163"/>
      <c r="AB40" s="163"/>
      <c r="AC40" s="163"/>
      <c r="AD40" s="163"/>
      <c r="AE40" s="163"/>
      <c r="AF40" s="163"/>
      <c r="AG40" s="163" t="s">
        <v>219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</row>
    <row r="41" spans="1:60" outlineLevel="2" x14ac:dyDescent="0.2">
      <c r="A41" s="164"/>
      <c r="B41" s="165"/>
      <c r="C41" s="269" t="s">
        <v>220</v>
      </c>
      <c r="D41" s="270"/>
      <c r="E41" s="270"/>
      <c r="F41" s="270"/>
      <c r="G41" s="270"/>
      <c r="H41" s="162"/>
      <c r="I41" s="162"/>
      <c r="J41" s="162"/>
      <c r="K41" s="162"/>
      <c r="L41" s="162"/>
      <c r="M41" s="162"/>
      <c r="N41" s="166"/>
      <c r="O41" s="166"/>
      <c r="P41" s="166"/>
      <c r="Q41" s="166"/>
      <c r="R41" s="162"/>
      <c r="S41" s="162"/>
      <c r="T41" s="162"/>
      <c r="U41" s="162"/>
      <c r="V41" s="162"/>
      <c r="W41" s="162"/>
      <c r="X41" s="162"/>
      <c r="Y41" s="162"/>
      <c r="Z41" s="163"/>
      <c r="AA41" s="163"/>
      <c r="AB41" s="163"/>
      <c r="AC41" s="163"/>
      <c r="AD41" s="163"/>
      <c r="AE41" s="163"/>
      <c r="AF41" s="163"/>
      <c r="AG41" s="163" t="s">
        <v>221</v>
      </c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73" t="str">
        <f>C41</f>
        <v>nebo lesní půdy, s vodorovným přemístěním na hromady v místě upotřebení nebo na dočasné či trvalé skládky se složením</v>
      </c>
      <c r="BB41" s="163"/>
      <c r="BC41" s="163"/>
      <c r="BD41" s="163"/>
      <c r="BE41" s="163"/>
      <c r="BF41" s="163"/>
      <c r="BG41" s="163"/>
      <c r="BH41" s="163"/>
    </row>
    <row r="42" spans="1:60" outlineLevel="2" x14ac:dyDescent="0.2">
      <c r="A42" s="164"/>
      <c r="B42" s="165"/>
      <c r="C42" s="182" t="s">
        <v>832</v>
      </c>
      <c r="D42" s="183"/>
      <c r="E42" s="184"/>
      <c r="F42" s="162"/>
      <c r="G42" s="162"/>
      <c r="H42" s="162"/>
      <c r="I42" s="162"/>
      <c r="J42" s="162"/>
      <c r="K42" s="162"/>
      <c r="L42" s="162"/>
      <c r="M42" s="162"/>
      <c r="N42" s="166"/>
      <c r="O42" s="166"/>
      <c r="P42" s="166"/>
      <c r="Q42" s="166"/>
      <c r="R42" s="162"/>
      <c r="S42" s="162"/>
      <c r="T42" s="162"/>
      <c r="U42" s="162"/>
      <c r="V42" s="162"/>
      <c r="W42" s="162"/>
      <c r="X42" s="162"/>
      <c r="Y42" s="162"/>
      <c r="Z42" s="163"/>
      <c r="AA42" s="163"/>
      <c r="AB42" s="163"/>
      <c r="AC42" s="163"/>
      <c r="AD42" s="163"/>
      <c r="AE42" s="163"/>
      <c r="AF42" s="163"/>
      <c r="AG42" s="163" t="s">
        <v>222</v>
      </c>
      <c r="AH42" s="163">
        <v>0</v>
      </c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</row>
    <row r="43" spans="1:60" outlineLevel="3" x14ac:dyDescent="0.2">
      <c r="A43" s="164"/>
      <c r="B43" s="165"/>
      <c r="C43" s="182" t="s">
        <v>833</v>
      </c>
      <c r="D43" s="183"/>
      <c r="E43" s="184">
        <v>1.35</v>
      </c>
      <c r="F43" s="162"/>
      <c r="G43" s="162"/>
      <c r="H43" s="162"/>
      <c r="I43" s="162"/>
      <c r="J43" s="162"/>
      <c r="K43" s="162"/>
      <c r="L43" s="162"/>
      <c r="M43" s="162"/>
      <c r="N43" s="166"/>
      <c r="O43" s="166"/>
      <c r="P43" s="166"/>
      <c r="Q43" s="166"/>
      <c r="R43" s="162"/>
      <c r="S43" s="162"/>
      <c r="T43" s="162"/>
      <c r="U43" s="162"/>
      <c r="V43" s="162"/>
      <c r="W43" s="162"/>
      <c r="X43" s="162"/>
      <c r="Y43" s="162"/>
      <c r="Z43" s="163"/>
      <c r="AA43" s="163"/>
      <c r="AB43" s="163"/>
      <c r="AC43" s="163"/>
      <c r="AD43" s="163"/>
      <c r="AE43" s="163"/>
      <c r="AF43" s="163"/>
      <c r="AG43" s="163" t="s">
        <v>222</v>
      </c>
      <c r="AH43" s="163">
        <v>0</v>
      </c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</row>
    <row r="44" spans="1:60" outlineLevel="3" x14ac:dyDescent="0.2">
      <c r="A44" s="164"/>
      <c r="B44" s="165"/>
      <c r="C44" s="182" t="s">
        <v>834</v>
      </c>
      <c r="D44" s="183"/>
      <c r="E44" s="184">
        <v>1.98</v>
      </c>
      <c r="F44" s="162"/>
      <c r="G44" s="162"/>
      <c r="H44" s="162"/>
      <c r="I44" s="162"/>
      <c r="J44" s="162"/>
      <c r="K44" s="162"/>
      <c r="L44" s="162"/>
      <c r="M44" s="162"/>
      <c r="N44" s="166"/>
      <c r="O44" s="166"/>
      <c r="P44" s="166"/>
      <c r="Q44" s="166"/>
      <c r="R44" s="162"/>
      <c r="S44" s="162"/>
      <c r="T44" s="162"/>
      <c r="U44" s="162"/>
      <c r="V44" s="162"/>
      <c r="W44" s="162"/>
      <c r="X44" s="162"/>
      <c r="Y44" s="162"/>
      <c r="Z44" s="163"/>
      <c r="AA44" s="163"/>
      <c r="AB44" s="163"/>
      <c r="AC44" s="163"/>
      <c r="AD44" s="163"/>
      <c r="AE44" s="163"/>
      <c r="AF44" s="163"/>
      <c r="AG44" s="163" t="s">
        <v>222</v>
      </c>
      <c r="AH44" s="163">
        <v>0</v>
      </c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</row>
    <row r="45" spans="1:60" outlineLevel="3" x14ac:dyDescent="0.2">
      <c r="A45" s="164"/>
      <c r="B45" s="165"/>
      <c r="C45" s="182" t="s">
        <v>835</v>
      </c>
      <c r="D45" s="183"/>
      <c r="E45" s="184">
        <v>0.81</v>
      </c>
      <c r="F45" s="162"/>
      <c r="G45" s="162"/>
      <c r="H45" s="162"/>
      <c r="I45" s="162"/>
      <c r="J45" s="162"/>
      <c r="K45" s="162"/>
      <c r="L45" s="162"/>
      <c r="M45" s="162"/>
      <c r="N45" s="166"/>
      <c r="O45" s="166"/>
      <c r="P45" s="166"/>
      <c r="Q45" s="166"/>
      <c r="R45" s="162"/>
      <c r="S45" s="162"/>
      <c r="T45" s="162"/>
      <c r="U45" s="162"/>
      <c r="V45" s="162"/>
      <c r="W45" s="162"/>
      <c r="X45" s="162"/>
      <c r="Y45" s="162"/>
      <c r="Z45" s="163"/>
      <c r="AA45" s="163"/>
      <c r="AB45" s="163"/>
      <c r="AC45" s="163"/>
      <c r="AD45" s="163"/>
      <c r="AE45" s="163"/>
      <c r="AF45" s="163"/>
      <c r="AG45" s="163" t="s">
        <v>222</v>
      </c>
      <c r="AH45" s="163">
        <v>0</v>
      </c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</row>
    <row r="46" spans="1:60" outlineLevel="3" x14ac:dyDescent="0.2">
      <c r="A46" s="164"/>
      <c r="B46" s="165"/>
      <c r="C46" s="182" t="s">
        <v>836</v>
      </c>
      <c r="D46" s="183"/>
      <c r="E46" s="184">
        <v>1.425</v>
      </c>
      <c r="F46" s="162"/>
      <c r="G46" s="162"/>
      <c r="H46" s="162"/>
      <c r="I46" s="162"/>
      <c r="J46" s="162"/>
      <c r="K46" s="162"/>
      <c r="L46" s="162"/>
      <c r="M46" s="162"/>
      <c r="N46" s="166"/>
      <c r="O46" s="166"/>
      <c r="P46" s="166"/>
      <c r="Q46" s="166"/>
      <c r="R46" s="162"/>
      <c r="S46" s="162"/>
      <c r="T46" s="162"/>
      <c r="U46" s="162"/>
      <c r="V46" s="162"/>
      <c r="W46" s="162"/>
      <c r="X46" s="162"/>
      <c r="Y46" s="162"/>
      <c r="Z46" s="163"/>
      <c r="AA46" s="163"/>
      <c r="AB46" s="163"/>
      <c r="AC46" s="163"/>
      <c r="AD46" s="163"/>
      <c r="AE46" s="163"/>
      <c r="AF46" s="163"/>
      <c r="AG46" s="163" t="s">
        <v>222</v>
      </c>
      <c r="AH46" s="163">
        <v>0</v>
      </c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</row>
    <row r="47" spans="1:60" outlineLevel="3" x14ac:dyDescent="0.2">
      <c r="A47" s="164"/>
      <c r="B47" s="165"/>
      <c r="C47" s="182" t="s">
        <v>837</v>
      </c>
      <c r="D47" s="183"/>
      <c r="E47" s="184">
        <v>0.27</v>
      </c>
      <c r="F47" s="162"/>
      <c r="G47" s="162"/>
      <c r="H47" s="162"/>
      <c r="I47" s="162"/>
      <c r="J47" s="162"/>
      <c r="K47" s="162"/>
      <c r="L47" s="162"/>
      <c r="M47" s="162"/>
      <c r="N47" s="166"/>
      <c r="O47" s="166"/>
      <c r="P47" s="166"/>
      <c r="Q47" s="166"/>
      <c r="R47" s="162"/>
      <c r="S47" s="162"/>
      <c r="T47" s="162"/>
      <c r="U47" s="162"/>
      <c r="V47" s="162"/>
      <c r="W47" s="162"/>
      <c r="X47" s="162"/>
      <c r="Y47" s="162"/>
      <c r="Z47" s="163"/>
      <c r="AA47" s="163"/>
      <c r="AB47" s="163"/>
      <c r="AC47" s="163"/>
      <c r="AD47" s="163"/>
      <c r="AE47" s="163"/>
      <c r="AF47" s="163"/>
      <c r="AG47" s="163" t="s">
        <v>222</v>
      </c>
      <c r="AH47" s="163">
        <v>0</v>
      </c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</row>
    <row r="48" spans="1:60" outlineLevel="3" x14ac:dyDescent="0.2">
      <c r="A48" s="164"/>
      <c r="B48" s="165"/>
      <c r="C48" s="182" t="s">
        <v>838</v>
      </c>
      <c r="D48" s="183"/>
      <c r="E48" s="184">
        <v>0.45</v>
      </c>
      <c r="F48" s="162"/>
      <c r="G48" s="162"/>
      <c r="H48" s="162"/>
      <c r="I48" s="162"/>
      <c r="J48" s="162"/>
      <c r="K48" s="162"/>
      <c r="L48" s="162"/>
      <c r="M48" s="162"/>
      <c r="N48" s="166"/>
      <c r="O48" s="166"/>
      <c r="P48" s="166"/>
      <c r="Q48" s="166"/>
      <c r="R48" s="162"/>
      <c r="S48" s="162"/>
      <c r="T48" s="162"/>
      <c r="U48" s="162"/>
      <c r="V48" s="162"/>
      <c r="W48" s="162"/>
      <c r="X48" s="162"/>
      <c r="Y48" s="162"/>
      <c r="Z48" s="163"/>
      <c r="AA48" s="163"/>
      <c r="AB48" s="163"/>
      <c r="AC48" s="163"/>
      <c r="AD48" s="163"/>
      <c r="AE48" s="163"/>
      <c r="AF48" s="163"/>
      <c r="AG48" s="163" t="s">
        <v>222</v>
      </c>
      <c r="AH48" s="163">
        <v>0</v>
      </c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</row>
    <row r="49" spans="1:60" outlineLevel="3" x14ac:dyDescent="0.2">
      <c r="A49" s="164"/>
      <c r="B49" s="165"/>
      <c r="C49" s="182" t="s">
        <v>839</v>
      </c>
      <c r="D49" s="183"/>
      <c r="E49" s="184">
        <v>0.21</v>
      </c>
      <c r="F49" s="162"/>
      <c r="G49" s="162"/>
      <c r="H49" s="162"/>
      <c r="I49" s="162"/>
      <c r="J49" s="162"/>
      <c r="K49" s="162"/>
      <c r="L49" s="162"/>
      <c r="M49" s="162"/>
      <c r="N49" s="166"/>
      <c r="O49" s="166"/>
      <c r="P49" s="166"/>
      <c r="Q49" s="166"/>
      <c r="R49" s="162"/>
      <c r="S49" s="162"/>
      <c r="T49" s="162"/>
      <c r="U49" s="162"/>
      <c r="V49" s="162"/>
      <c r="W49" s="162"/>
      <c r="X49" s="162"/>
      <c r="Y49" s="162"/>
      <c r="Z49" s="163"/>
      <c r="AA49" s="163"/>
      <c r="AB49" s="163"/>
      <c r="AC49" s="163"/>
      <c r="AD49" s="163"/>
      <c r="AE49" s="163"/>
      <c r="AF49" s="163"/>
      <c r="AG49" s="163" t="s">
        <v>222</v>
      </c>
      <c r="AH49" s="163">
        <v>0</v>
      </c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</row>
    <row r="50" spans="1:60" outlineLevel="1" x14ac:dyDescent="0.2">
      <c r="A50" s="155">
        <v>7</v>
      </c>
      <c r="B50" s="156" t="s">
        <v>840</v>
      </c>
      <c r="C50" s="157" t="s">
        <v>841</v>
      </c>
      <c r="D50" s="158" t="s">
        <v>215</v>
      </c>
      <c r="E50" s="159">
        <f>E82</f>
        <v>98.634180000000001</v>
      </c>
      <c r="F50" s="11"/>
      <c r="G50" s="160">
        <f>ROUND(E50*F50,2)</f>
        <v>0</v>
      </c>
      <c r="H50" s="11">
        <v>0</v>
      </c>
      <c r="I50" s="160">
        <f>ROUND(E50*H50,2)</f>
        <v>0</v>
      </c>
      <c r="J50" s="11">
        <v>194</v>
      </c>
      <c r="K50" s="160">
        <f>ROUND(E50*J50,2)</f>
        <v>19135.03</v>
      </c>
      <c r="L50" s="160">
        <v>21</v>
      </c>
      <c r="M50" s="160">
        <f>G50*(1+L50/100)</f>
        <v>0</v>
      </c>
      <c r="N50" s="159">
        <v>0</v>
      </c>
      <c r="O50" s="159">
        <f>ROUND(E50*N50,2)</f>
        <v>0</v>
      </c>
      <c r="P50" s="159">
        <v>0</v>
      </c>
      <c r="Q50" s="159">
        <f>ROUND(E50*P50,2)</f>
        <v>0</v>
      </c>
      <c r="R50" s="160" t="s">
        <v>216</v>
      </c>
      <c r="S50" s="160" t="s">
        <v>217</v>
      </c>
      <c r="T50" s="161" t="s">
        <v>217</v>
      </c>
      <c r="U50" s="162">
        <v>0.156</v>
      </c>
      <c r="V50" s="162">
        <f>ROUND(E50*U50,2)</f>
        <v>15.39</v>
      </c>
      <c r="W50" s="162"/>
      <c r="X50" s="162" t="s">
        <v>218</v>
      </c>
      <c r="Y50" s="162" t="s">
        <v>175</v>
      </c>
      <c r="Z50" s="163"/>
      <c r="AA50" s="163"/>
      <c r="AB50" s="163"/>
      <c r="AC50" s="163"/>
      <c r="AD50" s="163"/>
      <c r="AE50" s="163"/>
      <c r="AF50" s="163"/>
      <c r="AG50" s="163" t="s">
        <v>219</v>
      </c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</row>
    <row r="51" spans="1:60" ht="33.75" outlineLevel="2" x14ac:dyDescent="0.2">
      <c r="A51" s="164"/>
      <c r="B51" s="165"/>
      <c r="C51" s="269" t="s">
        <v>842</v>
      </c>
      <c r="D51" s="270"/>
      <c r="E51" s="270"/>
      <c r="F51" s="270"/>
      <c r="G51" s="270"/>
      <c r="H51" s="162"/>
      <c r="I51" s="162"/>
      <c r="J51" s="162"/>
      <c r="K51" s="162"/>
      <c r="L51" s="162"/>
      <c r="M51" s="162"/>
      <c r="N51" s="166"/>
      <c r="O51" s="166"/>
      <c r="P51" s="166"/>
      <c r="Q51" s="166"/>
      <c r="R51" s="162"/>
      <c r="S51" s="162"/>
      <c r="T51" s="162"/>
      <c r="U51" s="162"/>
      <c r="V51" s="162"/>
      <c r="W51" s="162"/>
      <c r="X51" s="162"/>
      <c r="Y51" s="162"/>
      <c r="Z51" s="163"/>
      <c r="AA51" s="163"/>
      <c r="AB51" s="163"/>
      <c r="AC51" s="163"/>
      <c r="AD51" s="163"/>
      <c r="AE51" s="163"/>
      <c r="AF51" s="163"/>
      <c r="AG51" s="163" t="s">
        <v>221</v>
      </c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73" t="str">
        <f>C51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1" s="163"/>
      <c r="BC51" s="163"/>
      <c r="BD51" s="163"/>
      <c r="BE51" s="163"/>
      <c r="BF51" s="163"/>
      <c r="BG51" s="163"/>
      <c r="BH51" s="163"/>
    </row>
    <row r="52" spans="1:60" outlineLevel="2" x14ac:dyDescent="0.2">
      <c r="A52" s="164"/>
      <c r="B52" s="165"/>
      <c r="C52" s="182" t="s">
        <v>843</v>
      </c>
      <c r="D52" s="183"/>
      <c r="E52" s="184"/>
      <c r="F52" s="162"/>
      <c r="G52" s="162"/>
      <c r="H52" s="162"/>
      <c r="I52" s="162"/>
      <c r="J52" s="162"/>
      <c r="K52" s="162"/>
      <c r="L52" s="162"/>
      <c r="M52" s="162"/>
      <c r="N52" s="166"/>
      <c r="O52" s="166"/>
      <c r="P52" s="166"/>
      <c r="Q52" s="166"/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3"/>
      <c r="AE52" s="163"/>
      <c r="AF52" s="163"/>
      <c r="AG52" s="163" t="s">
        <v>222</v>
      </c>
      <c r="AH52" s="163">
        <v>0</v>
      </c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</row>
    <row r="53" spans="1:60" outlineLevel="3" x14ac:dyDescent="0.2">
      <c r="A53" s="164"/>
      <c r="B53" s="165"/>
      <c r="C53" s="185" t="s">
        <v>272</v>
      </c>
      <c r="D53" s="186"/>
      <c r="E53" s="187"/>
      <c r="F53" s="162"/>
      <c r="G53" s="162"/>
      <c r="H53" s="162"/>
      <c r="I53" s="162"/>
      <c r="J53" s="162"/>
      <c r="K53" s="162"/>
      <c r="L53" s="162"/>
      <c r="M53" s="162"/>
      <c r="N53" s="166"/>
      <c r="O53" s="166"/>
      <c r="P53" s="166"/>
      <c r="Q53" s="166"/>
      <c r="R53" s="162"/>
      <c r="S53" s="162"/>
      <c r="T53" s="162"/>
      <c r="U53" s="162"/>
      <c r="V53" s="162"/>
      <c r="W53" s="162"/>
      <c r="X53" s="162"/>
      <c r="Y53" s="162"/>
      <c r="Z53" s="163"/>
      <c r="AA53" s="163"/>
      <c r="AB53" s="163"/>
      <c r="AC53" s="163"/>
      <c r="AD53" s="163"/>
      <c r="AE53" s="163"/>
      <c r="AF53" s="163"/>
      <c r="AG53" s="163" t="s">
        <v>222</v>
      </c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</row>
    <row r="54" spans="1:60" outlineLevel="3" x14ac:dyDescent="0.2">
      <c r="A54" s="164"/>
      <c r="B54" s="165"/>
      <c r="C54" s="188" t="s">
        <v>844</v>
      </c>
      <c r="D54" s="186"/>
      <c r="E54" s="187"/>
      <c r="F54" s="162"/>
      <c r="G54" s="162"/>
      <c r="H54" s="162"/>
      <c r="I54" s="162"/>
      <c r="J54" s="162"/>
      <c r="K54" s="162"/>
      <c r="L54" s="162"/>
      <c r="M54" s="162"/>
      <c r="N54" s="166"/>
      <c r="O54" s="166"/>
      <c r="P54" s="166"/>
      <c r="Q54" s="166"/>
      <c r="R54" s="162"/>
      <c r="S54" s="162"/>
      <c r="T54" s="162"/>
      <c r="U54" s="162"/>
      <c r="V54" s="162"/>
      <c r="W54" s="162"/>
      <c r="X54" s="162"/>
      <c r="Y54" s="162"/>
      <c r="Z54" s="163"/>
      <c r="AA54" s="163"/>
      <c r="AB54" s="163"/>
      <c r="AC54" s="163"/>
      <c r="AD54" s="163"/>
      <c r="AE54" s="163"/>
      <c r="AF54" s="163"/>
      <c r="AG54" s="163" t="s">
        <v>222</v>
      </c>
      <c r="AH54" s="163">
        <v>2</v>
      </c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</row>
    <row r="55" spans="1:60" outlineLevel="3" x14ac:dyDescent="0.2">
      <c r="A55" s="164"/>
      <c r="B55" s="165"/>
      <c r="C55" s="188" t="s">
        <v>845</v>
      </c>
      <c r="D55" s="186"/>
      <c r="E55" s="187">
        <v>18.648</v>
      </c>
      <c r="F55" s="162"/>
      <c r="G55" s="162"/>
      <c r="H55" s="162"/>
      <c r="I55" s="162"/>
      <c r="J55" s="162"/>
      <c r="K55" s="162"/>
      <c r="L55" s="162"/>
      <c r="M55" s="162"/>
      <c r="N55" s="166"/>
      <c r="O55" s="166"/>
      <c r="P55" s="166"/>
      <c r="Q55" s="166"/>
      <c r="R55" s="162"/>
      <c r="S55" s="162"/>
      <c r="T55" s="162"/>
      <c r="U55" s="162"/>
      <c r="V55" s="162"/>
      <c r="W55" s="162"/>
      <c r="X55" s="162"/>
      <c r="Y55" s="162"/>
      <c r="Z55" s="163"/>
      <c r="AA55" s="163"/>
      <c r="AB55" s="163"/>
      <c r="AC55" s="163"/>
      <c r="AD55" s="163"/>
      <c r="AE55" s="163"/>
      <c r="AF55" s="163"/>
      <c r="AG55" s="163" t="s">
        <v>222</v>
      </c>
      <c r="AH55" s="163">
        <v>2</v>
      </c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</row>
    <row r="56" spans="1:60" outlineLevel="3" x14ac:dyDescent="0.2">
      <c r="A56" s="164"/>
      <c r="B56" s="165"/>
      <c r="C56" s="188" t="s">
        <v>846</v>
      </c>
      <c r="D56" s="186"/>
      <c r="E56" s="187">
        <v>6.6487499999999997</v>
      </c>
      <c r="F56" s="162"/>
      <c r="G56" s="162"/>
      <c r="H56" s="162"/>
      <c r="I56" s="162"/>
      <c r="J56" s="162"/>
      <c r="K56" s="162"/>
      <c r="L56" s="162"/>
      <c r="M56" s="162"/>
      <c r="N56" s="166"/>
      <c r="O56" s="166"/>
      <c r="P56" s="166"/>
      <c r="Q56" s="166"/>
      <c r="R56" s="162"/>
      <c r="S56" s="162"/>
      <c r="T56" s="162"/>
      <c r="U56" s="162"/>
      <c r="V56" s="162"/>
      <c r="W56" s="162"/>
      <c r="X56" s="162"/>
      <c r="Y56" s="162"/>
      <c r="Z56" s="163"/>
      <c r="AA56" s="163"/>
      <c r="AB56" s="163"/>
      <c r="AC56" s="163"/>
      <c r="AD56" s="163"/>
      <c r="AE56" s="163"/>
      <c r="AF56" s="163"/>
      <c r="AG56" s="163" t="s">
        <v>222</v>
      </c>
      <c r="AH56" s="163">
        <v>2</v>
      </c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</row>
    <row r="57" spans="1:60" outlineLevel="3" x14ac:dyDescent="0.2">
      <c r="A57" s="164"/>
      <c r="B57" s="165"/>
      <c r="C57" s="188" t="s">
        <v>847</v>
      </c>
      <c r="D57" s="186"/>
      <c r="E57" s="187">
        <v>-1.35</v>
      </c>
      <c r="F57" s="162"/>
      <c r="G57" s="162"/>
      <c r="H57" s="162"/>
      <c r="I57" s="162"/>
      <c r="J57" s="162"/>
      <c r="K57" s="162"/>
      <c r="L57" s="162"/>
      <c r="M57" s="162"/>
      <c r="N57" s="166"/>
      <c r="O57" s="166"/>
      <c r="P57" s="166"/>
      <c r="Q57" s="166"/>
      <c r="R57" s="162"/>
      <c r="S57" s="162"/>
      <c r="T57" s="162"/>
      <c r="U57" s="162"/>
      <c r="V57" s="162"/>
      <c r="W57" s="162"/>
      <c r="X57" s="162"/>
      <c r="Y57" s="162"/>
      <c r="Z57" s="163"/>
      <c r="AA57" s="163"/>
      <c r="AB57" s="163"/>
      <c r="AC57" s="163"/>
      <c r="AD57" s="163"/>
      <c r="AE57" s="163"/>
      <c r="AF57" s="163"/>
      <c r="AG57" s="163" t="s">
        <v>222</v>
      </c>
      <c r="AH57" s="163">
        <v>2</v>
      </c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</row>
    <row r="58" spans="1:60" outlineLevel="3" x14ac:dyDescent="0.2">
      <c r="A58" s="164"/>
      <c r="B58" s="165"/>
      <c r="C58" s="188" t="s">
        <v>848</v>
      </c>
      <c r="D58" s="186"/>
      <c r="E58" s="187"/>
      <c r="F58" s="162"/>
      <c r="G58" s="162"/>
      <c r="H58" s="162"/>
      <c r="I58" s="162"/>
      <c r="J58" s="162"/>
      <c r="K58" s="162"/>
      <c r="L58" s="162"/>
      <c r="M58" s="162"/>
      <c r="N58" s="166"/>
      <c r="O58" s="166"/>
      <c r="P58" s="166"/>
      <c r="Q58" s="166"/>
      <c r="R58" s="162"/>
      <c r="S58" s="162"/>
      <c r="T58" s="162"/>
      <c r="U58" s="162"/>
      <c r="V58" s="162"/>
      <c r="W58" s="162"/>
      <c r="X58" s="162"/>
      <c r="Y58" s="162"/>
      <c r="Z58" s="163"/>
      <c r="AA58" s="163"/>
      <c r="AB58" s="163"/>
      <c r="AC58" s="163"/>
      <c r="AD58" s="163"/>
      <c r="AE58" s="163"/>
      <c r="AF58" s="163"/>
      <c r="AG58" s="163" t="s">
        <v>222</v>
      </c>
      <c r="AH58" s="163">
        <v>2</v>
      </c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</row>
    <row r="59" spans="1:60" outlineLevel="3" x14ac:dyDescent="0.2">
      <c r="A59" s="164"/>
      <c r="B59" s="165"/>
      <c r="C59" s="188" t="s">
        <v>849</v>
      </c>
      <c r="D59" s="186"/>
      <c r="E59" s="187">
        <v>12.801600000000001</v>
      </c>
      <c r="F59" s="162"/>
      <c r="G59" s="162"/>
      <c r="H59" s="162"/>
      <c r="I59" s="162"/>
      <c r="J59" s="162"/>
      <c r="K59" s="162"/>
      <c r="L59" s="162"/>
      <c r="M59" s="162"/>
      <c r="N59" s="166"/>
      <c r="O59" s="166"/>
      <c r="P59" s="166"/>
      <c r="Q59" s="166"/>
      <c r="R59" s="162"/>
      <c r="S59" s="162"/>
      <c r="T59" s="162"/>
      <c r="U59" s="162"/>
      <c r="V59" s="162"/>
      <c r="W59" s="162"/>
      <c r="X59" s="162"/>
      <c r="Y59" s="162"/>
      <c r="Z59" s="163"/>
      <c r="AA59" s="163"/>
      <c r="AB59" s="163"/>
      <c r="AC59" s="163"/>
      <c r="AD59" s="163"/>
      <c r="AE59" s="163"/>
      <c r="AF59" s="163"/>
      <c r="AG59" s="163" t="s">
        <v>222</v>
      </c>
      <c r="AH59" s="163">
        <v>2</v>
      </c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</row>
    <row r="60" spans="1:60" outlineLevel="3" x14ac:dyDescent="0.2">
      <c r="A60" s="164"/>
      <c r="B60" s="165"/>
      <c r="C60" s="188" t="s">
        <v>850</v>
      </c>
      <c r="D60" s="186"/>
      <c r="E60" s="187">
        <v>26.4573</v>
      </c>
      <c r="F60" s="162"/>
      <c r="G60" s="162"/>
      <c r="H60" s="162"/>
      <c r="I60" s="162"/>
      <c r="J60" s="162"/>
      <c r="K60" s="162"/>
      <c r="L60" s="162"/>
      <c r="M60" s="162"/>
      <c r="N60" s="166"/>
      <c r="O60" s="166"/>
      <c r="P60" s="166"/>
      <c r="Q60" s="166"/>
      <c r="R60" s="162"/>
      <c r="S60" s="162"/>
      <c r="T60" s="162"/>
      <c r="U60" s="162"/>
      <c r="V60" s="162"/>
      <c r="W60" s="162"/>
      <c r="X60" s="162"/>
      <c r="Y60" s="162"/>
      <c r="Z60" s="163"/>
      <c r="AA60" s="163"/>
      <c r="AB60" s="163"/>
      <c r="AC60" s="163"/>
      <c r="AD60" s="163"/>
      <c r="AE60" s="163"/>
      <c r="AF60" s="163"/>
      <c r="AG60" s="163" t="s">
        <v>222</v>
      </c>
      <c r="AH60" s="163">
        <v>2</v>
      </c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</row>
    <row r="61" spans="1:60" outlineLevel="3" x14ac:dyDescent="0.2">
      <c r="A61" s="164"/>
      <c r="B61" s="165"/>
      <c r="C61" s="188" t="s">
        <v>851</v>
      </c>
      <c r="D61" s="186"/>
      <c r="E61" s="187">
        <v>-1.98</v>
      </c>
      <c r="F61" s="162"/>
      <c r="G61" s="162"/>
      <c r="H61" s="162"/>
      <c r="I61" s="162"/>
      <c r="J61" s="162"/>
      <c r="K61" s="162"/>
      <c r="L61" s="162"/>
      <c r="M61" s="162"/>
      <c r="N61" s="166"/>
      <c r="O61" s="166"/>
      <c r="P61" s="166"/>
      <c r="Q61" s="166"/>
      <c r="R61" s="162"/>
      <c r="S61" s="162"/>
      <c r="T61" s="162"/>
      <c r="U61" s="162"/>
      <c r="V61" s="162"/>
      <c r="W61" s="162"/>
      <c r="X61" s="162"/>
      <c r="Y61" s="162"/>
      <c r="Z61" s="163"/>
      <c r="AA61" s="163"/>
      <c r="AB61" s="163"/>
      <c r="AC61" s="163"/>
      <c r="AD61" s="163"/>
      <c r="AE61" s="163"/>
      <c r="AF61" s="163"/>
      <c r="AG61" s="163" t="s">
        <v>222</v>
      </c>
      <c r="AH61" s="163">
        <v>2</v>
      </c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</row>
    <row r="62" spans="1:60" outlineLevel="3" x14ac:dyDescent="0.2">
      <c r="A62" s="164"/>
      <c r="B62" s="165"/>
      <c r="C62" s="188" t="s">
        <v>852</v>
      </c>
      <c r="D62" s="186"/>
      <c r="E62" s="187"/>
      <c r="F62" s="162"/>
      <c r="G62" s="162"/>
      <c r="H62" s="162"/>
      <c r="I62" s="162"/>
      <c r="J62" s="162"/>
      <c r="K62" s="162"/>
      <c r="L62" s="162"/>
      <c r="M62" s="162"/>
      <c r="N62" s="166"/>
      <c r="O62" s="166"/>
      <c r="P62" s="166"/>
      <c r="Q62" s="166"/>
      <c r="R62" s="162"/>
      <c r="S62" s="162"/>
      <c r="T62" s="162"/>
      <c r="U62" s="162"/>
      <c r="V62" s="162"/>
      <c r="W62" s="162"/>
      <c r="X62" s="162"/>
      <c r="Y62" s="162"/>
      <c r="Z62" s="163"/>
      <c r="AA62" s="163"/>
      <c r="AB62" s="163"/>
      <c r="AC62" s="163"/>
      <c r="AD62" s="163"/>
      <c r="AE62" s="163"/>
      <c r="AF62" s="163"/>
      <c r="AG62" s="163" t="s">
        <v>222</v>
      </c>
      <c r="AH62" s="163">
        <v>2</v>
      </c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</row>
    <row r="63" spans="1:60" outlineLevel="3" x14ac:dyDescent="0.2">
      <c r="A63" s="164"/>
      <c r="B63" s="165"/>
      <c r="C63" s="188" t="s">
        <v>853</v>
      </c>
      <c r="D63" s="186"/>
      <c r="E63" s="187">
        <v>6.8112000000000004</v>
      </c>
      <c r="F63" s="162"/>
      <c r="G63" s="162"/>
      <c r="H63" s="162"/>
      <c r="I63" s="162"/>
      <c r="J63" s="162"/>
      <c r="K63" s="162"/>
      <c r="L63" s="162"/>
      <c r="M63" s="162"/>
      <c r="N63" s="166"/>
      <c r="O63" s="166"/>
      <c r="P63" s="166"/>
      <c r="Q63" s="166"/>
      <c r="R63" s="162"/>
      <c r="S63" s="162"/>
      <c r="T63" s="162"/>
      <c r="U63" s="162"/>
      <c r="V63" s="162"/>
      <c r="W63" s="162"/>
      <c r="X63" s="162"/>
      <c r="Y63" s="162"/>
      <c r="Z63" s="163"/>
      <c r="AA63" s="163"/>
      <c r="AB63" s="163"/>
      <c r="AC63" s="163"/>
      <c r="AD63" s="163"/>
      <c r="AE63" s="163"/>
      <c r="AF63" s="163"/>
      <c r="AG63" s="163" t="s">
        <v>222</v>
      </c>
      <c r="AH63" s="163">
        <v>2</v>
      </c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</row>
    <row r="64" spans="1:60" outlineLevel="3" x14ac:dyDescent="0.2">
      <c r="A64" s="164"/>
      <c r="B64" s="165"/>
      <c r="C64" s="188" t="s">
        <v>854</v>
      </c>
      <c r="D64" s="186"/>
      <c r="E64" s="187">
        <v>9.9299300000000006</v>
      </c>
      <c r="F64" s="162"/>
      <c r="G64" s="162"/>
      <c r="H64" s="162"/>
      <c r="I64" s="162"/>
      <c r="J64" s="162"/>
      <c r="K64" s="162"/>
      <c r="L64" s="162"/>
      <c r="M64" s="162"/>
      <c r="N64" s="166"/>
      <c r="O64" s="166"/>
      <c r="P64" s="166"/>
      <c r="Q64" s="166"/>
      <c r="R64" s="162"/>
      <c r="S64" s="162"/>
      <c r="T64" s="162"/>
      <c r="U64" s="162"/>
      <c r="V64" s="162"/>
      <c r="W64" s="162"/>
      <c r="X64" s="162"/>
      <c r="Y64" s="162"/>
      <c r="Z64" s="163"/>
      <c r="AA64" s="163"/>
      <c r="AB64" s="163"/>
      <c r="AC64" s="163"/>
      <c r="AD64" s="163"/>
      <c r="AE64" s="163"/>
      <c r="AF64" s="163"/>
      <c r="AG64" s="163" t="s">
        <v>222</v>
      </c>
      <c r="AH64" s="163">
        <v>2</v>
      </c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</row>
    <row r="65" spans="1:60" outlineLevel="3" x14ac:dyDescent="0.2">
      <c r="A65" s="164"/>
      <c r="B65" s="165"/>
      <c r="C65" s="188" t="s">
        <v>855</v>
      </c>
      <c r="D65" s="186"/>
      <c r="E65" s="187">
        <v>-0.81</v>
      </c>
      <c r="F65" s="162"/>
      <c r="G65" s="162"/>
      <c r="H65" s="162"/>
      <c r="I65" s="162"/>
      <c r="J65" s="162"/>
      <c r="K65" s="162"/>
      <c r="L65" s="162"/>
      <c r="M65" s="162"/>
      <c r="N65" s="166"/>
      <c r="O65" s="166"/>
      <c r="P65" s="166"/>
      <c r="Q65" s="166"/>
      <c r="R65" s="162"/>
      <c r="S65" s="162"/>
      <c r="T65" s="162"/>
      <c r="U65" s="162"/>
      <c r="V65" s="162"/>
      <c r="W65" s="162"/>
      <c r="X65" s="162"/>
      <c r="Y65" s="162"/>
      <c r="Z65" s="163"/>
      <c r="AA65" s="163"/>
      <c r="AB65" s="163"/>
      <c r="AC65" s="163"/>
      <c r="AD65" s="163"/>
      <c r="AE65" s="163"/>
      <c r="AF65" s="163"/>
      <c r="AG65" s="163" t="s">
        <v>222</v>
      </c>
      <c r="AH65" s="163">
        <v>2</v>
      </c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</row>
    <row r="66" spans="1:60" outlineLevel="3" x14ac:dyDescent="0.2">
      <c r="A66" s="164"/>
      <c r="B66" s="165"/>
      <c r="C66" s="188" t="s">
        <v>856</v>
      </c>
      <c r="D66" s="186"/>
      <c r="E66" s="187"/>
      <c r="F66" s="162"/>
      <c r="G66" s="162"/>
      <c r="H66" s="162"/>
      <c r="I66" s="162"/>
      <c r="J66" s="162"/>
      <c r="K66" s="162"/>
      <c r="L66" s="162"/>
      <c r="M66" s="162"/>
      <c r="N66" s="166"/>
      <c r="O66" s="166"/>
      <c r="P66" s="166"/>
      <c r="Q66" s="166"/>
      <c r="R66" s="162"/>
      <c r="S66" s="162"/>
      <c r="T66" s="162"/>
      <c r="U66" s="162"/>
      <c r="V66" s="162"/>
      <c r="W66" s="162"/>
      <c r="X66" s="162"/>
      <c r="Y66" s="162"/>
      <c r="Z66" s="163"/>
      <c r="AA66" s="163"/>
      <c r="AB66" s="163"/>
      <c r="AC66" s="163"/>
      <c r="AD66" s="163"/>
      <c r="AE66" s="163"/>
      <c r="AF66" s="163"/>
      <c r="AG66" s="163" t="s">
        <v>222</v>
      </c>
      <c r="AH66" s="163">
        <v>2</v>
      </c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</row>
    <row r="67" spans="1:60" outlineLevel="3" x14ac:dyDescent="0.2">
      <c r="A67" s="164"/>
      <c r="B67" s="165"/>
      <c r="C67" s="188" t="s">
        <v>857</v>
      </c>
      <c r="D67" s="186"/>
      <c r="E67" s="187">
        <v>11.077</v>
      </c>
      <c r="F67" s="162"/>
      <c r="G67" s="162"/>
      <c r="H67" s="162"/>
      <c r="I67" s="162"/>
      <c r="J67" s="162"/>
      <c r="K67" s="162"/>
      <c r="L67" s="162"/>
      <c r="M67" s="162"/>
      <c r="N67" s="166"/>
      <c r="O67" s="166"/>
      <c r="P67" s="166"/>
      <c r="Q67" s="166"/>
      <c r="R67" s="162"/>
      <c r="S67" s="162"/>
      <c r="T67" s="162"/>
      <c r="U67" s="162"/>
      <c r="V67" s="162"/>
      <c r="W67" s="162"/>
      <c r="X67" s="162"/>
      <c r="Y67" s="162"/>
      <c r="Z67" s="163"/>
      <c r="AA67" s="163"/>
      <c r="AB67" s="163"/>
      <c r="AC67" s="163"/>
      <c r="AD67" s="163"/>
      <c r="AE67" s="163"/>
      <c r="AF67" s="163"/>
      <c r="AG67" s="163" t="s">
        <v>222</v>
      </c>
      <c r="AH67" s="163">
        <v>2</v>
      </c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</row>
    <row r="68" spans="1:60" outlineLevel="3" x14ac:dyDescent="0.2">
      <c r="A68" s="164"/>
      <c r="B68" s="165"/>
      <c r="C68" s="188" t="s">
        <v>858</v>
      </c>
      <c r="D68" s="186"/>
      <c r="E68" s="187">
        <v>9.69</v>
      </c>
      <c r="F68" s="162"/>
      <c r="G68" s="162"/>
      <c r="H68" s="162"/>
      <c r="I68" s="162"/>
      <c r="J68" s="162"/>
      <c r="K68" s="162"/>
      <c r="L68" s="162"/>
      <c r="M68" s="162"/>
      <c r="N68" s="166"/>
      <c r="O68" s="166"/>
      <c r="P68" s="166"/>
      <c r="Q68" s="166"/>
      <c r="R68" s="162"/>
      <c r="S68" s="162"/>
      <c r="T68" s="162"/>
      <c r="U68" s="162"/>
      <c r="V68" s="162"/>
      <c r="W68" s="162"/>
      <c r="X68" s="162"/>
      <c r="Y68" s="162"/>
      <c r="Z68" s="163"/>
      <c r="AA68" s="163"/>
      <c r="AB68" s="163"/>
      <c r="AC68" s="163"/>
      <c r="AD68" s="163"/>
      <c r="AE68" s="163"/>
      <c r="AF68" s="163"/>
      <c r="AG68" s="163" t="s">
        <v>222</v>
      </c>
      <c r="AH68" s="163">
        <v>2</v>
      </c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</row>
    <row r="69" spans="1:60" outlineLevel="3" x14ac:dyDescent="0.2">
      <c r="A69" s="164"/>
      <c r="B69" s="165"/>
      <c r="C69" s="188" t="s">
        <v>859</v>
      </c>
      <c r="D69" s="186"/>
      <c r="E69" s="187">
        <v>3.4649999999999999</v>
      </c>
      <c r="F69" s="162"/>
      <c r="G69" s="162"/>
      <c r="H69" s="162"/>
      <c r="I69" s="162"/>
      <c r="J69" s="162"/>
      <c r="K69" s="162"/>
      <c r="L69" s="162"/>
      <c r="M69" s="162"/>
      <c r="N69" s="166"/>
      <c r="O69" s="166"/>
      <c r="P69" s="166"/>
      <c r="Q69" s="166"/>
      <c r="R69" s="162"/>
      <c r="S69" s="162"/>
      <c r="T69" s="162"/>
      <c r="U69" s="162"/>
      <c r="V69" s="162"/>
      <c r="W69" s="162"/>
      <c r="X69" s="162"/>
      <c r="Y69" s="162"/>
      <c r="Z69" s="163"/>
      <c r="AA69" s="163"/>
      <c r="AB69" s="163"/>
      <c r="AC69" s="163"/>
      <c r="AD69" s="163"/>
      <c r="AE69" s="163"/>
      <c r="AF69" s="163"/>
      <c r="AG69" s="163" t="s">
        <v>222</v>
      </c>
      <c r="AH69" s="163">
        <v>2</v>
      </c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</row>
    <row r="70" spans="1:60" outlineLevel="3" x14ac:dyDescent="0.2">
      <c r="A70" s="164"/>
      <c r="B70" s="165"/>
      <c r="C70" s="188" t="s">
        <v>860</v>
      </c>
      <c r="D70" s="186"/>
      <c r="E70" s="187">
        <v>1.6</v>
      </c>
      <c r="F70" s="162"/>
      <c r="G70" s="162"/>
      <c r="H70" s="162"/>
      <c r="I70" s="162"/>
      <c r="J70" s="162"/>
      <c r="K70" s="162"/>
      <c r="L70" s="162"/>
      <c r="M70" s="162"/>
      <c r="N70" s="166"/>
      <c r="O70" s="166"/>
      <c r="P70" s="166"/>
      <c r="Q70" s="166"/>
      <c r="R70" s="162"/>
      <c r="S70" s="162"/>
      <c r="T70" s="162"/>
      <c r="U70" s="162"/>
      <c r="V70" s="162"/>
      <c r="W70" s="162"/>
      <c r="X70" s="162"/>
      <c r="Y70" s="162"/>
      <c r="Z70" s="163"/>
      <c r="AA70" s="163"/>
      <c r="AB70" s="163"/>
      <c r="AC70" s="163"/>
      <c r="AD70" s="163"/>
      <c r="AE70" s="163"/>
      <c r="AF70" s="163"/>
      <c r="AG70" s="163" t="s">
        <v>222</v>
      </c>
      <c r="AH70" s="163">
        <v>2</v>
      </c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</row>
    <row r="71" spans="1:60" outlineLevel="3" x14ac:dyDescent="0.2">
      <c r="A71" s="164"/>
      <c r="B71" s="165"/>
      <c r="C71" s="188" t="s">
        <v>861</v>
      </c>
      <c r="D71" s="186"/>
      <c r="E71" s="187">
        <v>-1.425</v>
      </c>
      <c r="F71" s="162"/>
      <c r="G71" s="162"/>
      <c r="H71" s="162"/>
      <c r="I71" s="162"/>
      <c r="J71" s="162"/>
      <c r="K71" s="162"/>
      <c r="L71" s="162"/>
      <c r="M71" s="162"/>
      <c r="N71" s="166"/>
      <c r="O71" s="166"/>
      <c r="P71" s="166"/>
      <c r="Q71" s="166"/>
      <c r="R71" s="162"/>
      <c r="S71" s="162"/>
      <c r="T71" s="162"/>
      <c r="U71" s="162"/>
      <c r="V71" s="162"/>
      <c r="W71" s="162"/>
      <c r="X71" s="162"/>
      <c r="Y71" s="162"/>
      <c r="Z71" s="163"/>
      <c r="AA71" s="163"/>
      <c r="AB71" s="163"/>
      <c r="AC71" s="163"/>
      <c r="AD71" s="163"/>
      <c r="AE71" s="163"/>
      <c r="AF71" s="163"/>
      <c r="AG71" s="163" t="s">
        <v>222</v>
      </c>
      <c r="AH71" s="163">
        <v>2</v>
      </c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</row>
    <row r="72" spans="1:60" outlineLevel="3" x14ac:dyDescent="0.2">
      <c r="A72" s="164"/>
      <c r="B72" s="165"/>
      <c r="C72" s="188" t="s">
        <v>862</v>
      </c>
      <c r="D72" s="186"/>
      <c r="E72" s="187">
        <v>-0.21</v>
      </c>
      <c r="F72" s="162"/>
      <c r="G72" s="162"/>
      <c r="H72" s="162"/>
      <c r="I72" s="162"/>
      <c r="J72" s="162"/>
      <c r="K72" s="162"/>
      <c r="L72" s="162"/>
      <c r="M72" s="162"/>
      <c r="N72" s="166"/>
      <c r="O72" s="166"/>
      <c r="P72" s="166"/>
      <c r="Q72" s="166"/>
      <c r="R72" s="162"/>
      <c r="S72" s="162"/>
      <c r="T72" s="162"/>
      <c r="U72" s="162"/>
      <c r="V72" s="162"/>
      <c r="W72" s="162"/>
      <c r="X72" s="162"/>
      <c r="Y72" s="162"/>
      <c r="Z72" s="163"/>
      <c r="AA72" s="163"/>
      <c r="AB72" s="163"/>
      <c r="AC72" s="163"/>
      <c r="AD72" s="163"/>
      <c r="AE72" s="163"/>
      <c r="AF72" s="163"/>
      <c r="AG72" s="163" t="s">
        <v>222</v>
      </c>
      <c r="AH72" s="163">
        <v>2</v>
      </c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</row>
    <row r="73" spans="1:60" outlineLevel="3" x14ac:dyDescent="0.2">
      <c r="A73" s="164"/>
      <c r="B73" s="165"/>
      <c r="C73" s="188" t="s">
        <v>863</v>
      </c>
      <c r="D73" s="186"/>
      <c r="E73" s="187"/>
      <c r="F73" s="162"/>
      <c r="G73" s="162"/>
      <c r="H73" s="162"/>
      <c r="I73" s="162"/>
      <c r="J73" s="162"/>
      <c r="K73" s="162"/>
      <c r="L73" s="162"/>
      <c r="M73" s="162"/>
      <c r="N73" s="166"/>
      <c r="O73" s="166"/>
      <c r="P73" s="166"/>
      <c r="Q73" s="166"/>
      <c r="R73" s="162"/>
      <c r="S73" s="162"/>
      <c r="T73" s="162"/>
      <c r="U73" s="162"/>
      <c r="V73" s="162"/>
      <c r="W73" s="162"/>
      <c r="X73" s="162"/>
      <c r="Y73" s="162"/>
      <c r="Z73" s="163"/>
      <c r="AA73" s="163"/>
      <c r="AB73" s="163"/>
      <c r="AC73" s="163"/>
      <c r="AD73" s="163"/>
      <c r="AE73" s="163"/>
      <c r="AF73" s="163"/>
      <c r="AG73" s="163" t="s">
        <v>222</v>
      </c>
      <c r="AH73" s="163">
        <v>2</v>
      </c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</row>
    <row r="74" spans="1:60" outlineLevel="3" x14ac:dyDescent="0.2">
      <c r="A74" s="164"/>
      <c r="B74" s="165"/>
      <c r="C74" s="188" t="s">
        <v>864</v>
      </c>
      <c r="D74" s="186"/>
      <c r="E74" s="187">
        <v>4.41</v>
      </c>
      <c r="F74" s="162"/>
      <c r="G74" s="162"/>
      <c r="H74" s="162"/>
      <c r="I74" s="162"/>
      <c r="J74" s="162"/>
      <c r="K74" s="162"/>
      <c r="L74" s="162"/>
      <c r="M74" s="162"/>
      <c r="N74" s="166"/>
      <c r="O74" s="166"/>
      <c r="P74" s="166"/>
      <c r="Q74" s="166"/>
      <c r="R74" s="162"/>
      <c r="S74" s="162"/>
      <c r="T74" s="162"/>
      <c r="U74" s="162"/>
      <c r="V74" s="162"/>
      <c r="W74" s="162"/>
      <c r="X74" s="162"/>
      <c r="Y74" s="162"/>
      <c r="Z74" s="163"/>
      <c r="AA74" s="163"/>
      <c r="AB74" s="163"/>
      <c r="AC74" s="163"/>
      <c r="AD74" s="163"/>
      <c r="AE74" s="163"/>
      <c r="AF74" s="163"/>
      <c r="AG74" s="163" t="s">
        <v>222</v>
      </c>
      <c r="AH74" s="163">
        <v>2</v>
      </c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</row>
    <row r="75" spans="1:60" outlineLevel="3" x14ac:dyDescent="0.2">
      <c r="A75" s="164"/>
      <c r="B75" s="165"/>
      <c r="C75" s="188" t="s">
        <v>865</v>
      </c>
      <c r="D75" s="186"/>
      <c r="E75" s="187">
        <v>-0.27</v>
      </c>
      <c r="F75" s="162"/>
      <c r="G75" s="162"/>
      <c r="H75" s="162"/>
      <c r="I75" s="162"/>
      <c r="J75" s="162"/>
      <c r="K75" s="162"/>
      <c r="L75" s="162"/>
      <c r="M75" s="162"/>
      <c r="N75" s="166"/>
      <c r="O75" s="166"/>
      <c r="P75" s="166"/>
      <c r="Q75" s="166"/>
      <c r="R75" s="162"/>
      <c r="S75" s="162"/>
      <c r="T75" s="162"/>
      <c r="U75" s="162"/>
      <c r="V75" s="162"/>
      <c r="W75" s="162"/>
      <c r="X75" s="162"/>
      <c r="Y75" s="162"/>
      <c r="Z75" s="163"/>
      <c r="AA75" s="163"/>
      <c r="AB75" s="163"/>
      <c r="AC75" s="163"/>
      <c r="AD75" s="163"/>
      <c r="AE75" s="163"/>
      <c r="AF75" s="163"/>
      <c r="AG75" s="163" t="s">
        <v>222</v>
      </c>
      <c r="AH75" s="163">
        <v>2</v>
      </c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</row>
    <row r="76" spans="1:60" outlineLevel="3" x14ac:dyDescent="0.2">
      <c r="A76" s="164"/>
      <c r="B76" s="165"/>
      <c r="C76" s="188" t="s">
        <v>866</v>
      </c>
      <c r="D76" s="186"/>
      <c r="E76" s="187"/>
      <c r="F76" s="162"/>
      <c r="G76" s="162"/>
      <c r="H76" s="162"/>
      <c r="I76" s="162"/>
      <c r="J76" s="162"/>
      <c r="K76" s="162"/>
      <c r="L76" s="162"/>
      <c r="M76" s="162"/>
      <c r="N76" s="166"/>
      <c r="O76" s="166"/>
      <c r="P76" s="166"/>
      <c r="Q76" s="166"/>
      <c r="R76" s="162"/>
      <c r="S76" s="162"/>
      <c r="T76" s="162"/>
      <c r="U76" s="162"/>
      <c r="V76" s="162"/>
      <c r="W76" s="162"/>
      <c r="X76" s="162"/>
      <c r="Y76" s="162"/>
      <c r="Z76" s="163"/>
      <c r="AA76" s="163"/>
      <c r="AB76" s="163"/>
      <c r="AC76" s="163"/>
      <c r="AD76" s="163"/>
      <c r="AE76" s="163"/>
      <c r="AF76" s="163"/>
      <c r="AG76" s="163" t="s">
        <v>222</v>
      </c>
      <c r="AH76" s="163">
        <v>2</v>
      </c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</row>
    <row r="77" spans="1:60" outlineLevel="3" x14ac:dyDescent="0.2">
      <c r="A77" s="164"/>
      <c r="B77" s="165"/>
      <c r="C77" s="188" t="s">
        <v>867</v>
      </c>
      <c r="D77" s="186"/>
      <c r="E77" s="187">
        <v>9.3629300000000004</v>
      </c>
      <c r="F77" s="162"/>
      <c r="G77" s="162"/>
      <c r="H77" s="162"/>
      <c r="I77" s="162"/>
      <c r="J77" s="162"/>
      <c r="K77" s="162"/>
      <c r="L77" s="162"/>
      <c r="M77" s="162"/>
      <c r="N77" s="166"/>
      <c r="O77" s="166"/>
      <c r="P77" s="166"/>
      <c r="Q77" s="166"/>
      <c r="R77" s="162"/>
      <c r="S77" s="162"/>
      <c r="T77" s="162"/>
      <c r="U77" s="162"/>
      <c r="V77" s="162"/>
      <c r="W77" s="162"/>
      <c r="X77" s="162"/>
      <c r="Y77" s="162"/>
      <c r="Z77" s="163"/>
      <c r="AA77" s="163"/>
      <c r="AB77" s="163"/>
      <c r="AC77" s="163"/>
      <c r="AD77" s="163"/>
      <c r="AE77" s="163"/>
      <c r="AF77" s="163"/>
      <c r="AG77" s="163" t="s">
        <v>222</v>
      </c>
      <c r="AH77" s="163">
        <v>2</v>
      </c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</row>
    <row r="78" spans="1:60" outlineLevel="3" x14ac:dyDescent="0.2">
      <c r="A78" s="164"/>
      <c r="B78" s="165"/>
      <c r="C78" s="188" t="s">
        <v>868</v>
      </c>
      <c r="D78" s="186"/>
      <c r="E78" s="187">
        <v>1.6335</v>
      </c>
      <c r="F78" s="162"/>
      <c r="G78" s="162"/>
      <c r="H78" s="162"/>
      <c r="I78" s="162"/>
      <c r="J78" s="162"/>
      <c r="K78" s="162"/>
      <c r="L78" s="162"/>
      <c r="M78" s="162"/>
      <c r="N78" s="166"/>
      <c r="O78" s="166"/>
      <c r="P78" s="166"/>
      <c r="Q78" s="166"/>
      <c r="R78" s="162"/>
      <c r="S78" s="162"/>
      <c r="T78" s="162"/>
      <c r="U78" s="162"/>
      <c r="V78" s="162"/>
      <c r="W78" s="162"/>
      <c r="X78" s="162"/>
      <c r="Y78" s="162"/>
      <c r="Z78" s="163"/>
      <c r="AA78" s="163"/>
      <c r="AB78" s="163"/>
      <c r="AC78" s="163"/>
      <c r="AD78" s="163"/>
      <c r="AE78" s="163"/>
      <c r="AF78" s="163"/>
      <c r="AG78" s="163" t="s">
        <v>222</v>
      </c>
      <c r="AH78" s="163">
        <v>2</v>
      </c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</row>
    <row r="79" spans="1:60" outlineLevel="3" x14ac:dyDescent="0.2">
      <c r="A79" s="164"/>
      <c r="B79" s="165"/>
      <c r="C79" s="188" t="s">
        <v>869</v>
      </c>
      <c r="D79" s="186"/>
      <c r="E79" s="187">
        <v>-0.45</v>
      </c>
      <c r="F79" s="162"/>
      <c r="G79" s="162"/>
      <c r="H79" s="162"/>
      <c r="I79" s="162"/>
      <c r="J79" s="162"/>
      <c r="K79" s="162"/>
      <c r="L79" s="162"/>
      <c r="M79" s="162"/>
      <c r="N79" s="166"/>
      <c r="O79" s="166"/>
      <c r="P79" s="166"/>
      <c r="Q79" s="166"/>
      <c r="R79" s="162"/>
      <c r="S79" s="162"/>
      <c r="T79" s="162"/>
      <c r="U79" s="162"/>
      <c r="V79" s="162"/>
      <c r="W79" s="162"/>
      <c r="X79" s="162"/>
      <c r="Y79" s="162"/>
      <c r="Z79" s="163"/>
      <c r="AA79" s="163"/>
      <c r="AB79" s="163"/>
      <c r="AC79" s="163"/>
      <c r="AD79" s="163"/>
      <c r="AE79" s="163"/>
      <c r="AF79" s="163"/>
      <c r="AG79" s="163" t="s">
        <v>222</v>
      </c>
      <c r="AH79" s="163">
        <v>2</v>
      </c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</row>
    <row r="80" spans="1:60" outlineLevel="3" x14ac:dyDescent="0.2">
      <c r="A80" s="164"/>
      <c r="B80" s="165"/>
      <c r="C80" s="189" t="s">
        <v>273</v>
      </c>
      <c r="D80" s="190"/>
      <c r="E80" s="191">
        <f>SUM(E55:E79)</f>
        <v>116.04021000000002</v>
      </c>
      <c r="F80" s="162"/>
      <c r="G80" s="162"/>
      <c r="H80" s="162"/>
      <c r="I80" s="162"/>
      <c r="J80" s="162"/>
      <c r="K80" s="162"/>
      <c r="L80" s="162"/>
      <c r="M80" s="162"/>
      <c r="N80" s="166"/>
      <c r="O80" s="166"/>
      <c r="P80" s="166"/>
      <c r="Q80" s="166"/>
      <c r="R80" s="162"/>
      <c r="S80" s="162"/>
      <c r="T80" s="162"/>
      <c r="U80" s="162"/>
      <c r="V80" s="162"/>
      <c r="W80" s="162"/>
      <c r="X80" s="162"/>
      <c r="Y80" s="162"/>
      <c r="Z80" s="163"/>
      <c r="AA80" s="163"/>
      <c r="AB80" s="163"/>
      <c r="AC80" s="163"/>
      <c r="AD80" s="163"/>
      <c r="AE80" s="163"/>
      <c r="AF80" s="163"/>
      <c r="AG80" s="163" t="s">
        <v>222</v>
      </c>
      <c r="AH80" s="163">
        <v>3</v>
      </c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</row>
    <row r="81" spans="1:60" outlineLevel="3" x14ac:dyDescent="0.2">
      <c r="A81" s="164"/>
      <c r="B81" s="165"/>
      <c r="C81" s="185" t="s">
        <v>274</v>
      </c>
      <c r="D81" s="186"/>
      <c r="E81" s="187"/>
      <c r="F81" s="162"/>
      <c r="G81" s="162"/>
      <c r="H81" s="162"/>
      <c r="I81" s="162"/>
      <c r="J81" s="162"/>
      <c r="K81" s="162"/>
      <c r="L81" s="162"/>
      <c r="M81" s="162"/>
      <c r="N81" s="166"/>
      <c r="O81" s="166"/>
      <c r="P81" s="166"/>
      <c r="Q81" s="166"/>
      <c r="R81" s="162"/>
      <c r="S81" s="162"/>
      <c r="T81" s="162"/>
      <c r="U81" s="162"/>
      <c r="V81" s="162"/>
      <c r="W81" s="162"/>
      <c r="X81" s="162"/>
      <c r="Y81" s="162"/>
      <c r="Z81" s="163"/>
      <c r="AA81" s="163"/>
      <c r="AB81" s="163"/>
      <c r="AC81" s="163"/>
      <c r="AD81" s="163"/>
      <c r="AE81" s="163"/>
      <c r="AF81" s="163"/>
      <c r="AG81" s="163" t="s">
        <v>222</v>
      </c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</row>
    <row r="82" spans="1:60" outlineLevel="3" x14ac:dyDescent="0.2">
      <c r="A82" s="164"/>
      <c r="B82" s="165"/>
      <c r="C82" s="182" t="s">
        <v>1674</v>
      </c>
      <c r="D82" s="183"/>
      <c r="E82" s="184">
        <v>98.634180000000001</v>
      </c>
      <c r="F82" s="162"/>
      <c r="G82" s="162"/>
      <c r="H82" s="162"/>
      <c r="I82" s="162"/>
      <c r="J82" s="162"/>
      <c r="K82" s="162"/>
      <c r="L82" s="162"/>
      <c r="M82" s="162"/>
      <c r="N82" s="166"/>
      <c r="O82" s="166"/>
      <c r="P82" s="166"/>
      <c r="Q82" s="166"/>
      <c r="R82" s="162"/>
      <c r="S82" s="162"/>
      <c r="T82" s="162"/>
      <c r="U82" s="162"/>
      <c r="V82" s="162"/>
      <c r="W82" s="162"/>
      <c r="X82" s="162"/>
      <c r="Y82" s="162"/>
      <c r="Z82" s="163"/>
      <c r="AA82" s="163"/>
      <c r="AB82" s="163"/>
      <c r="AC82" s="163"/>
      <c r="AD82" s="163"/>
      <c r="AE82" s="163"/>
      <c r="AF82" s="163"/>
      <c r="AG82" s="163" t="s">
        <v>222</v>
      </c>
      <c r="AH82" s="163">
        <v>0</v>
      </c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</row>
    <row r="83" spans="1:60" outlineLevel="1" x14ac:dyDescent="0.2">
      <c r="A83" s="155">
        <v>8</v>
      </c>
      <c r="B83" s="156" t="s">
        <v>870</v>
      </c>
      <c r="C83" s="157" t="s">
        <v>871</v>
      </c>
      <c r="D83" s="158" t="s">
        <v>215</v>
      </c>
      <c r="E83" s="159">
        <f>SUM(E87)</f>
        <v>17.406030000000001</v>
      </c>
      <c r="F83" s="11"/>
      <c r="G83" s="160">
        <f>ROUND(E83*F83,2)</f>
        <v>0</v>
      </c>
      <c r="H83" s="11">
        <v>0</v>
      </c>
      <c r="I83" s="160">
        <f>ROUND(E83*H83,2)</f>
        <v>0</v>
      </c>
      <c r="J83" s="11">
        <v>417.5</v>
      </c>
      <c r="K83" s="160">
        <f>ROUND(E83*J83,2)</f>
        <v>7267.02</v>
      </c>
      <c r="L83" s="160">
        <v>21</v>
      </c>
      <c r="M83" s="160">
        <f>G83*(1+L83/100)</f>
        <v>0</v>
      </c>
      <c r="N83" s="159">
        <v>0</v>
      </c>
      <c r="O83" s="159">
        <f>ROUND(E83*N83,2)</f>
        <v>0</v>
      </c>
      <c r="P83" s="159">
        <v>0</v>
      </c>
      <c r="Q83" s="159">
        <f>ROUND(E83*P83,2)</f>
        <v>0</v>
      </c>
      <c r="R83" s="160" t="s">
        <v>216</v>
      </c>
      <c r="S83" s="160" t="s">
        <v>217</v>
      </c>
      <c r="T83" s="161" t="s">
        <v>217</v>
      </c>
      <c r="U83" s="162">
        <v>0.29099999999999998</v>
      </c>
      <c r="V83" s="162">
        <f>ROUND(E83*U83,2)</f>
        <v>5.07</v>
      </c>
      <c r="W83" s="162"/>
      <c r="X83" s="162" t="s">
        <v>218</v>
      </c>
      <c r="Y83" s="162" t="s">
        <v>175</v>
      </c>
      <c r="Z83" s="163"/>
      <c r="AA83" s="163"/>
      <c r="AB83" s="163"/>
      <c r="AC83" s="163"/>
      <c r="AD83" s="163"/>
      <c r="AE83" s="163"/>
      <c r="AF83" s="163"/>
      <c r="AG83" s="163" t="s">
        <v>219</v>
      </c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</row>
    <row r="84" spans="1:60" ht="33.75" outlineLevel="2" x14ac:dyDescent="0.2">
      <c r="A84" s="164"/>
      <c r="B84" s="165"/>
      <c r="C84" s="269" t="s">
        <v>842</v>
      </c>
      <c r="D84" s="270"/>
      <c r="E84" s="270"/>
      <c r="F84" s="270"/>
      <c r="G84" s="270"/>
      <c r="H84" s="162"/>
      <c r="I84" s="162"/>
      <c r="J84" s="162"/>
      <c r="K84" s="162"/>
      <c r="L84" s="162"/>
      <c r="M84" s="162"/>
      <c r="N84" s="166"/>
      <c r="O84" s="166"/>
      <c r="P84" s="166"/>
      <c r="Q84" s="166"/>
      <c r="R84" s="162"/>
      <c r="S84" s="162"/>
      <c r="T84" s="162"/>
      <c r="U84" s="162"/>
      <c r="V84" s="162"/>
      <c r="W84" s="162"/>
      <c r="X84" s="162"/>
      <c r="Y84" s="162"/>
      <c r="Z84" s="163"/>
      <c r="AA84" s="163"/>
      <c r="AB84" s="163"/>
      <c r="AC84" s="163"/>
      <c r="AD84" s="163"/>
      <c r="AE84" s="163"/>
      <c r="AF84" s="163"/>
      <c r="AG84" s="163" t="s">
        <v>221</v>
      </c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73" t="str">
        <f>C84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84" s="163"/>
      <c r="BC84" s="163"/>
      <c r="BD84" s="163"/>
      <c r="BE84" s="163"/>
      <c r="BF84" s="163"/>
      <c r="BG84" s="163"/>
      <c r="BH84" s="163"/>
    </row>
    <row r="85" spans="1:60" outlineLevel="2" x14ac:dyDescent="0.2">
      <c r="A85" s="164"/>
      <c r="B85" s="165"/>
      <c r="C85" s="182" t="s">
        <v>843</v>
      </c>
      <c r="D85" s="183"/>
      <c r="E85" s="184"/>
      <c r="F85" s="162"/>
      <c r="G85" s="162"/>
      <c r="H85" s="162"/>
      <c r="I85" s="162"/>
      <c r="J85" s="162"/>
      <c r="K85" s="162"/>
      <c r="L85" s="162"/>
      <c r="M85" s="162"/>
      <c r="N85" s="166"/>
      <c r="O85" s="166"/>
      <c r="P85" s="166"/>
      <c r="Q85" s="166"/>
      <c r="R85" s="162"/>
      <c r="S85" s="162"/>
      <c r="T85" s="162"/>
      <c r="U85" s="162"/>
      <c r="V85" s="162"/>
      <c r="W85" s="162"/>
      <c r="X85" s="162"/>
      <c r="Y85" s="162"/>
      <c r="Z85" s="163"/>
      <c r="AA85" s="163"/>
      <c r="AB85" s="163"/>
      <c r="AC85" s="163"/>
      <c r="AD85" s="163"/>
      <c r="AE85" s="163"/>
      <c r="AF85" s="163"/>
      <c r="AG85" s="163" t="s">
        <v>222</v>
      </c>
      <c r="AH85" s="163">
        <v>0</v>
      </c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</row>
    <row r="86" spans="1:60" outlineLevel="3" x14ac:dyDescent="0.2">
      <c r="A86" s="164"/>
      <c r="B86" s="165"/>
      <c r="C86" s="182" t="s">
        <v>872</v>
      </c>
      <c r="D86" s="183"/>
      <c r="E86" s="184"/>
      <c r="F86" s="162"/>
      <c r="G86" s="162"/>
      <c r="H86" s="162"/>
      <c r="I86" s="162"/>
      <c r="J86" s="162"/>
      <c r="K86" s="162"/>
      <c r="L86" s="162"/>
      <c r="M86" s="162"/>
      <c r="N86" s="166"/>
      <c r="O86" s="166"/>
      <c r="P86" s="166"/>
      <c r="Q86" s="166"/>
      <c r="R86" s="162"/>
      <c r="S86" s="162"/>
      <c r="T86" s="162"/>
      <c r="U86" s="162"/>
      <c r="V86" s="162"/>
      <c r="W86" s="162"/>
      <c r="X86" s="162"/>
      <c r="Y86" s="162"/>
      <c r="Z86" s="163"/>
      <c r="AA86" s="163"/>
      <c r="AB86" s="163"/>
      <c r="AC86" s="163"/>
      <c r="AD86" s="163"/>
      <c r="AE86" s="163"/>
      <c r="AF86" s="163"/>
      <c r="AG86" s="163" t="s">
        <v>222</v>
      </c>
      <c r="AH86" s="163">
        <v>0</v>
      </c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</row>
    <row r="87" spans="1:60" outlineLevel="3" x14ac:dyDescent="0.2">
      <c r="A87" s="164"/>
      <c r="B87" s="165"/>
      <c r="C87" s="182" t="s">
        <v>1675</v>
      </c>
      <c r="D87" s="183"/>
      <c r="E87" s="184">
        <v>17.406030000000001</v>
      </c>
      <c r="F87" s="162"/>
      <c r="G87" s="162"/>
      <c r="H87" s="162"/>
      <c r="I87" s="162"/>
      <c r="J87" s="162"/>
      <c r="K87" s="162"/>
      <c r="L87" s="162"/>
      <c r="M87" s="162"/>
      <c r="N87" s="166"/>
      <c r="O87" s="166"/>
      <c r="P87" s="166"/>
      <c r="Q87" s="166"/>
      <c r="R87" s="162"/>
      <c r="S87" s="162"/>
      <c r="T87" s="162"/>
      <c r="U87" s="162"/>
      <c r="V87" s="162"/>
      <c r="W87" s="162"/>
      <c r="X87" s="162"/>
      <c r="Y87" s="162"/>
      <c r="Z87" s="163"/>
      <c r="AA87" s="163"/>
      <c r="AB87" s="163"/>
      <c r="AC87" s="163"/>
      <c r="AD87" s="163"/>
      <c r="AE87" s="163"/>
      <c r="AF87" s="163"/>
      <c r="AG87" s="163" t="s">
        <v>222</v>
      </c>
      <c r="AH87" s="163">
        <v>0</v>
      </c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</row>
    <row r="88" spans="1:60" ht="22.5" outlineLevel="1" x14ac:dyDescent="0.2">
      <c r="A88" s="155">
        <v>9</v>
      </c>
      <c r="B88" s="156" t="s">
        <v>873</v>
      </c>
      <c r="C88" s="157" t="s">
        <v>874</v>
      </c>
      <c r="D88" s="158" t="s">
        <v>231</v>
      </c>
      <c r="E88" s="159">
        <f>SUM(E91:E103)</f>
        <v>155.86499999999998</v>
      </c>
      <c r="F88" s="11"/>
      <c r="G88" s="160">
        <f>ROUND(E88*F88,2)</f>
        <v>0</v>
      </c>
      <c r="H88" s="11">
        <v>14.15</v>
      </c>
      <c r="I88" s="160">
        <f>ROUND(E88*H88,2)</f>
        <v>2205.4899999999998</v>
      </c>
      <c r="J88" s="11">
        <v>140.85</v>
      </c>
      <c r="K88" s="160">
        <f>ROUND(E88*J88,2)</f>
        <v>21953.59</v>
      </c>
      <c r="L88" s="160">
        <v>21</v>
      </c>
      <c r="M88" s="160">
        <f>G88*(1+L88/100)</f>
        <v>0</v>
      </c>
      <c r="N88" s="159">
        <v>9.7999999999999997E-4</v>
      </c>
      <c r="O88" s="159">
        <f>ROUND(E88*N88,2)</f>
        <v>0.15</v>
      </c>
      <c r="P88" s="159">
        <v>0</v>
      </c>
      <c r="Q88" s="159">
        <f>ROUND(E88*P88,2)</f>
        <v>0</v>
      </c>
      <c r="R88" s="160" t="s">
        <v>216</v>
      </c>
      <c r="S88" s="160" t="s">
        <v>217</v>
      </c>
      <c r="T88" s="161" t="s">
        <v>217</v>
      </c>
      <c r="U88" s="162">
        <v>0.23599999999999999</v>
      </c>
      <c r="V88" s="162">
        <f>ROUND(E88*U88,2)</f>
        <v>36.78</v>
      </c>
      <c r="W88" s="162"/>
      <c r="X88" s="162" t="s">
        <v>218</v>
      </c>
      <c r="Y88" s="162" t="s">
        <v>175</v>
      </c>
      <c r="Z88" s="163"/>
      <c r="AA88" s="163"/>
      <c r="AB88" s="163"/>
      <c r="AC88" s="163"/>
      <c r="AD88" s="163"/>
      <c r="AE88" s="163"/>
      <c r="AF88" s="163"/>
      <c r="AG88" s="163" t="s">
        <v>219</v>
      </c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</row>
    <row r="89" spans="1:60" outlineLevel="2" x14ac:dyDescent="0.2">
      <c r="A89" s="164"/>
      <c r="B89" s="165"/>
      <c r="C89" s="269" t="s">
        <v>875</v>
      </c>
      <c r="D89" s="270"/>
      <c r="E89" s="270"/>
      <c r="F89" s="270"/>
      <c r="G89" s="270"/>
      <c r="H89" s="162"/>
      <c r="I89" s="162"/>
      <c r="J89" s="162"/>
      <c r="K89" s="162"/>
      <c r="L89" s="162"/>
      <c r="M89" s="162"/>
      <c r="N89" s="166"/>
      <c r="O89" s="166"/>
      <c r="P89" s="166"/>
      <c r="Q89" s="166"/>
      <c r="R89" s="162"/>
      <c r="S89" s="162"/>
      <c r="T89" s="162"/>
      <c r="U89" s="162"/>
      <c r="V89" s="162"/>
      <c r="W89" s="162"/>
      <c r="X89" s="162"/>
      <c r="Y89" s="162"/>
      <c r="Z89" s="163"/>
      <c r="AA89" s="163"/>
      <c r="AB89" s="163"/>
      <c r="AC89" s="163"/>
      <c r="AD89" s="163"/>
      <c r="AE89" s="163"/>
      <c r="AF89" s="163"/>
      <c r="AG89" s="163" t="s">
        <v>221</v>
      </c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</row>
    <row r="90" spans="1:60" outlineLevel="2" x14ac:dyDescent="0.2">
      <c r="A90" s="164"/>
      <c r="B90" s="165"/>
      <c r="C90" s="182" t="s">
        <v>876</v>
      </c>
      <c r="D90" s="183"/>
      <c r="E90" s="184"/>
      <c r="F90" s="162"/>
      <c r="G90" s="162"/>
      <c r="H90" s="162"/>
      <c r="I90" s="162"/>
      <c r="J90" s="162"/>
      <c r="K90" s="162"/>
      <c r="L90" s="162"/>
      <c r="M90" s="162"/>
      <c r="N90" s="166"/>
      <c r="O90" s="166"/>
      <c r="P90" s="166"/>
      <c r="Q90" s="166"/>
      <c r="R90" s="162"/>
      <c r="S90" s="162"/>
      <c r="T90" s="162"/>
      <c r="U90" s="162"/>
      <c r="V90" s="162"/>
      <c r="W90" s="162"/>
      <c r="X90" s="162"/>
      <c r="Y90" s="162"/>
      <c r="Z90" s="163"/>
      <c r="AA90" s="163"/>
      <c r="AB90" s="163"/>
      <c r="AC90" s="163"/>
      <c r="AD90" s="163"/>
      <c r="AE90" s="163"/>
      <c r="AF90" s="163"/>
      <c r="AG90" s="163" t="s">
        <v>222</v>
      </c>
      <c r="AH90" s="163">
        <v>0</v>
      </c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</row>
    <row r="91" spans="1:60" outlineLevel="3" x14ac:dyDescent="0.2">
      <c r="A91" s="164"/>
      <c r="B91" s="165"/>
      <c r="C91" s="182" t="s">
        <v>877</v>
      </c>
      <c r="D91" s="183"/>
      <c r="E91" s="184">
        <v>41.44</v>
      </c>
      <c r="F91" s="162"/>
      <c r="G91" s="162"/>
      <c r="H91" s="162"/>
      <c r="I91" s="162"/>
      <c r="J91" s="162"/>
      <c r="K91" s="162"/>
      <c r="L91" s="162"/>
      <c r="M91" s="162"/>
      <c r="N91" s="166"/>
      <c r="O91" s="166"/>
      <c r="P91" s="166"/>
      <c r="Q91" s="166"/>
      <c r="R91" s="162"/>
      <c r="S91" s="162"/>
      <c r="T91" s="162"/>
      <c r="U91" s="162"/>
      <c r="V91" s="162"/>
      <c r="W91" s="162"/>
      <c r="X91" s="162"/>
      <c r="Y91" s="162"/>
      <c r="Z91" s="163"/>
      <c r="AA91" s="163"/>
      <c r="AB91" s="163"/>
      <c r="AC91" s="163"/>
      <c r="AD91" s="163"/>
      <c r="AE91" s="163"/>
      <c r="AF91" s="163"/>
      <c r="AG91" s="163" t="s">
        <v>222</v>
      </c>
      <c r="AH91" s="163">
        <v>0</v>
      </c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</row>
    <row r="92" spans="1:60" outlineLevel="3" x14ac:dyDescent="0.2">
      <c r="A92" s="164"/>
      <c r="B92" s="165"/>
      <c r="C92" s="182" t="s">
        <v>822</v>
      </c>
      <c r="D92" s="183"/>
      <c r="E92" s="184"/>
      <c r="F92" s="162"/>
      <c r="G92" s="162"/>
      <c r="H92" s="162"/>
      <c r="I92" s="162"/>
      <c r="J92" s="162"/>
      <c r="K92" s="162"/>
      <c r="L92" s="162"/>
      <c r="M92" s="162"/>
      <c r="N92" s="166"/>
      <c r="O92" s="166"/>
      <c r="P92" s="166"/>
      <c r="Q92" s="166"/>
      <c r="R92" s="162"/>
      <c r="S92" s="162"/>
      <c r="T92" s="162"/>
      <c r="U92" s="162"/>
      <c r="V92" s="162"/>
      <c r="W92" s="162"/>
      <c r="X92" s="162"/>
      <c r="Y92" s="162"/>
      <c r="Z92" s="163"/>
      <c r="AA92" s="163"/>
      <c r="AB92" s="163"/>
      <c r="AC92" s="163"/>
      <c r="AD92" s="163"/>
      <c r="AE92" s="163"/>
      <c r="AF92" s="163"/>
      <c r="AG92" s="163" t="s">
        <v>222</v>
      </c>
      <c r="AH92" s="163">
        <v>0</v>
      </c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</row>
    <row r="93" spans="1:60" outlineLevel="3" x14ac:dyDescent="0.2">
      <c r="A93" s="164"/>
      <c r="B93" s="165"/>
      <c r="C93" s="182" t="s">
        <v>878</v>
      </c>
      <c r="D93" s="183"/>
      <c r="E93" s="184">
        <v>58.793999999999997</v>
      </c>
      <c r="F93" s="162"/>
      <c r="G93" s="162"/>
      <c r="H93" s="162"/>
      <c r="I93" s="162"/>
      <c r="J93" s="162"/>
      <c r="K93" s="162"/>
      <c r="L93" s="162"/>
      <c r="M93" s="162"/>
      <c r="N93" s="166"/>
      <c r="O93" s="166"/>
      <c r="P93" s="166"/>
      <c r="Q93" s="166"/>
      <c r="R93" s="162"/>
      <c r="S93" s="162"/>
      <c r="T93" s="162"/>
      <c r="U93" s="162"/>
      <c r="V93" s="162"/>
      <c r="W93" s="162"/>
      <c r="X93" s="162"/>
      <c r="Y93" s="162"/>
      <c r="Z93" s="163"/>
      <c r="AA93" s="163"/>
      <c r="AB93" s="163"/>
      <c r="AC93" s="163"/>
      <c r="AD93" s="163"/>
      <c r="AE93" s="163"/>
      <c r="AF93" s="163"/>
      <c r="AG93" s="163" t="s">
        <v>222</v>
      </c>
      <c r="AH93" s="163">
        <v>0</v>
      </c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</row>
    <row r="94" spans="1:60" outlineLevel="3" x14ac:dyDescent="0.2">
      <c r="A94" s="164"/>
      <c r="B94" s="165"/>
      <c r="C94" s="182" t="s">
        <v>879</v>
      </c>
      <c r="D94" s="183"/>
      <c r="E94" s="184"/>
      <c r="F94" s="162"/>
      <c r="G94" s="162"/>
      <c r="H94" s="162"/>
      <c r="I94" s="162"/>
      <c r="J94" s="162"/>
      <c r="K94" s="162"/>
      <c r="L94" s="162"/>
      <c r="M94" s="162"/>
      <c r="N94" s="166"/>
      <c r="O94" s="166"/>
      <c r="P94" s="166"/>
      <c r="Q94" s="166"/>
      <c r="R94" s="162"/>
      <c r="S94" s="162"/>
      <c r="T94" s="162"/>
      <c r="U94" s="162"/>
      <c r="V94" s="162"/>
      <c r="W94" s="162"/>
      <c r="X94" s="162"/>
      <c r="Y94" s="162"/>
      <c r="Z94" s="163"/>
      <c r="AA94" s="163"/>
      <c r="AB94" s="163"/>
      <c r="AC94" s="163"/>
      <c r="AD94" s="163"/>
      <c r="AE94" s="163"/>
      <c r="AF94" s="163"/>
      <c r="AG94" s="163" t="s">
        <v>222</v>
      </c>
      <c r="AH94" s="163">
        <v>0</v>
      </c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</row>
    <row r="95" spans="1:60" outlineLevel="3" x14ac:dyDescent="0.2">
      <c r="A95" s="164"/>
      <c r="B95" s="165"/>
      <c r="C95" s="182" t="s">
        <v>880</v>
      </c>
      <c r="D95" s="183"/>
      <c r="E95" s="184">
        <v>15.135999999999999</v>
      </c>
      <c r="F95" s="162"/>
      <c r="G95" s="162"/>
      <c r="H95" s="162"/>
      <c r="I95" s="162"/>
      <c r="J95" s="162"/>
      <c r="K95" s="162"/>
      <c r="L95" s="162"/>
      <c r="M95" s="162"/>
      <c r="N95" s="166"/>
      <c r="O95" s="166"/>
      <c r="P95" s="166"/>
      <c r="Q95" s="166"/>
      <c r="R95" s="162"/>
      <c r="S95" s="162"/>
      <c r="T95" s="162"/>
      <c r="U95" s="162"/>
      <c r="V95" s="162"/>
      <c r="W95" s="162"/>
      <c r="X95" s="162"/>
      <c r="Y95" s="162"/>
      <c r="Z95" s="163"/>
      <c r="AA95" s="163"/>
      <c r="AB95" s="163"/>
      <c r="AC95" s="163"/>
      <c r="AD95" s="163"/>
      <c r="AE95" s="163"/>
      <c r="AF95" s="163"/>
      <c r="AG95" s="163" t="s">
        <v>222</v>
      </c>
      <c r="AH95" s="163">
        <v>0</v>
      </c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</row>
    <row r="96" spans="1:60" outlineLevel="3" x14ac:dyDescent="0.2">
      <c r="A96" s="164"/>
      <c r="B96" s="165"/>
      <c r="C96" s="182" t="s">
        <v>881</v>
      </c>
      <c r="D96" s="183"/>
      <c r="E96" s="184"/>
      <c r="F96" s="162"/>
      <c r="G96" s="162"/>
      <c r="H96" s="162"/>
      <c r="I96" s="162"/>
      <c r="J96" s="162"/>
      <c r="K96" s="162"/>
      <c r="L96" s="162"/>
      <c r="M96" s="162"/>
      <c r="N96" s="166"/>
      <c r="O96" s="166"/>
      <c r="P96" s="166"/>
      <c r="Q96" s="166"/>
      <c r="R96" s="162"/>
      <c r="S96" s="162"/>
      <c r="T96" s="162"/>
      <c r="U96" s="162"/>
      <c r="V96" s="162"/>
      <c r="W96" s="162"/>
      <c r="X96" s="162"/>
      <c r="Y96" s="162"/>
      <c r="Z96" s="163"/>
      <c r="AA96" s="163"/>
      <c r="AB96" s="163"/>
      <c r="AC96" s="163"/>
      <c r="AD96" s="163"/>
      <c r="AE96" s="163"/>
      <c r="AF96" s="163"/>
      <c r="AG96" s="163" t="s">
        <v>222</v>
      </c>
      <c r="AH96" s="163">
        <v>0</v>
      </c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</row>
    <row r="97" spans="1:60" outlineLevel="3" x14ac:dyDescent="0.2">
      <c r="A97" s="164"/>
      <c r="B97" s="165"/>
      <c r="C97" s="182" t="s">
        <v>882</v>
      </c>
      <c r="D97" s="183"/>
      <c r="E97" s="184">
        <v>20.399999999999999</v>
      </c>
      <c r="F97" s="162"/>
      <c r="G97" s="162"/>
      <c r="H97" s="162"/>
      <c r="I97" s="162"/>
      <c r="J97" s="162"/>
      <c r="K97" s="162"/>
      <c r="L97" s="162"/>
      <c r="M97" s="162"/>
      <c r="N97" s="166"/>
      <c r="O97" s="166"/>
      <c r="P97" s="166"/>
      <c r="Q97" s="166"/>
      <c r="R97" s="162"/>
      <c r="S97" s="162"/>
      <c r="T97" s="162"/>
      <c r="U97" s="162"/>
      <c r="V97" s="162"/>
      <c r="W97" s="162"/>
      <c r="X97" s="162"/>
      <c r="Y97" s="162"/>
      <c r="Z97" s="163"/>
      <c r="AA97" s="163"/>
      <c r="AB97" s="163"/>
      <c r="AC97" s="163"/>
      <c r="AD97" s="163"/>
      <c r="AE97" s="163"/>
      <c r="AF97" s="163"/>
      <c r="AG97" s="163" t="s">
        <v>222</v>
      </c>
      <c r="AH97" s="163">
        <v>0</v>
      </c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</row>
    <row r="98" spans="1:60" outlineLevel="3" x14ac:dyDescent="0.2">
      <c r="A98" s="164"/>
      <c r="B98" s="165"/>
      <c r="C98" s="182" t="s">
        <v>883</v>
      </c>
      <c r="D98" s="183"/>
      <c r="E98" s="184">
        <v>3.4649999999999999</v>
      </c>
      <c r="F98" s="162"/>
      <c r="G98" s="162"/>
      <c r="H98" s="162"/>
      <c r="I98" s="162"/>
      <c r="J98" s="162"/>
      <c r="K98" s="162"/>
      <c r="L98" s="162"/>
      <c r="M98" s="162"/>
      <c r="N98" s="166"/>
      <c r="O98" s="166"/>
      <c r="P98" s="166"/>
      <c r="Q98" s="166"/>
      <c r="R98" s="162"/>
      <c r="S98" s="162"/>
      <c r="T98" s="162"/>
      <c r="U98" s="162"/>
      <c r="V98" s="162"/>
      <c r="W98" s="162"/>
      <c r="X98" s="162"/>
      <c r="Y98" s="162"/>
      <c r="Z98" s="163"/>
      <c r="AA98" s="163"/>
      <c r="AB98" s="163"/>
      <c r="AC98" s="163"/>
      <c r="AD98" s="163"/>
      <c r="AE98" s="163"/>
      <c r="AF98" s="163"/>
      <c r="AG98" s="163" t="s">
        <v>222</v>
      </c>
      <c r="AH98" s="163">
        <v>0</v>
      </c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</row>
    <row r="99" spans="1:60" outlineLevel="3" x14ac:dyDescent="0.2">
      <c r="A99" s="164"/>
      <c r="B99" s="165"/>
      <c r="C99" s="182" t="s">
        <v>884</v>
      </c>
      <c r="D99" s="183"/>
      <c r="E99" s="184">
        <v>3.2</v>
      </c>
      <c r="F99" s="162"/>
      <c r="G99" s="162"/>
      <c r="H99" s="162"/>
      <c r="I99" s="162"/>
      <c r="J99" s="162"/>
      <c r="K99" s="162"/>
      <c r="L99" s="162"/>
      <c r="M99" s="162"/>
      <c r="N99" s="166"/>
      <c r="O99" s="166"/>
      <c r="P99" s="166"/>
      <c r="Q99" s="166"/>
      <c r="R99" s="162"/>
      <c r="S99" s="162"/>
      <c r="T99" s="162"/>
      <c r="U99" s="162"/>
      <c r="V99" s="162"/>
      <c r="W99" s="162"/>
      <c r="X99" s="162"/>
      <c r="Y99" s="162"/>
      <c r="Z99" s="163"/>
      <c r="AA99" s="163"/>
      <c r="AB99" s="163"/>
      <c r="AC99" s="163"/>
      <c r="AD99" s="163"/>
      <c r="AE99" s="163"/>
      <c r="AF99" s="163"/>
      <c r="AG99" s="163" t="s">
        <v>222</v>
      </c>
      <c r="AH99" s="163">
        <v>0</v>
      </c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</row>
    <row r="100" spans="1:60" outlineLevel="3" x14ac:dyDescent="0.2">
      <c r="A100" s="164"/>
      <c r="B100" s="165"/>
      <c r="C100" s="182" t="s">
        <v>885</v>
      </c>
      <c r="D100" s="183"/>
      <c r="E100" s="184"/>
      <c r="F100" s="162"/>
      <c r="G100" s="162"/>
      <c r="H100" s="162"/>
      <c r="I100" s="162"/>
      <c r="J100" s="162"/>
      <c r="K100" s="162"/>
      <c r="L100" s="162"/>
      <c r="M100" s="162"/>
      <c r="N100" s="166"/>
      <c r="O100" s="166"/>
      <c r="P100" s="166"/>
      <c r="Q100" s="166"/>
      <c r="R100" s="162"/>
      <c r="S100" s="162"/>
      <c r="T100" s="162"/>
      <c r="U100" s="162"/>
      <c r="V100" s="162"/>
      <c r="W100" s="162"/>
      <c r="X100" s="162"/>
      <c r="Y100" s="162"/>
      <c r="Z100" s="163"/>
      <c r="AA100" s="163"/>
      <c r="AB100" s="163"/>
      <c r="AC100" s="163"/>
      <c r="AD100" s="163"/>
      <c r="AE100" s="163"/>
      <c r="AF100" s="163"/>
      <c r="AG100" s="163" t="s">
        <v>222</v>
      </c>
      <c r="AH100" s="163">
        <v>0</v>
      </c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</row>
    <row r="101" spans="1:60" outlineLevel="3" x14ac:dyDescent="0.2">
      <c r="A101" s="164"/>
      <c r="B101" s="165"/>
      <c r="C101" s="182" t="s">
        <v>886</v>
      </c>
      <c r="D101" s="183"/>
      <c r="E101" s="184">
        <v>9.8000000000000007</v>
      </c>
      <c r="F101" s="162"/>
      <c r="G101" s="162"/>
      <c r="H101" s="162"/>
      <c r="I101" s="162"/>
      <c r="J101" s="162"/>
      <c r="K101" s="162"/>
      <c r="L101" s="162"/>
      <c r="M101" s="162"/>
      <c r="N101" s="166"/>
      <c r="O101" s="166"/>
      <c r="P101" s="166"/>
      <c r="Q101" s="166"/>
      <c r="R101" s="162"/>
      <c r="S101" s="162"/>
      <c r="T101" s="162"/>
      <c r="U101" s="162"/>
      <c r="V101" s="162"/>
      <c r="W101" s="162"/>
      <c r="X101" s="162"/>
      <c r="Y101" s="162"/>
      <c r="Z101" s="163"/>
      <c r="AA101" s="163"/>
      <c r="AB101" s="163"/>
      <c r="AC101" s="163"/>
      <c r="AD101" s="163"/>
      <c r="AE101" s="163"/>
      <c r="AF101" s="163"/>
      <c r="AG101" s="163" t="s">
        <v>222</v>
      </c>
      <c r="AH101" s="163">
        <v>0</v>
      </c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</row>
    <row r="102" spans="1:60" outlineLevel="3" x14ac:dyDescent="0.2">
      <c r="A102" s="164"/>
      <c r="B102" s="165"/>
      <c r="C102" s="182" t="s">
        <v>887</v>
      </c>
      <c r="D102" s="183"/>
      <c r="E102" s="184"/>
      <c r="F102" s="162"/>
      <c r="G102" s="162"/>
      <c r="H102" s="162"/>
      <c r="I102" s="162"/>
      <c r="J102" s="162"/>
      <c r="K102" s="162"/>
      <c r="L102" s="162"/>
      <c r="M102" s="162"/>
      <c r="N102" s="166"/>
      <c r="O102" s="166"/>
      <c r="P102" s="166"/>
      <c r="Q102" s="166"/>
      <c r="R102" s="162"/>
      <c r="S102" s="162"/>
      <c r="T102" s="162"/>
      <c r="U102" s="162"/>
      <c r="V102" s="162"/>
      <c r="W102" s="162"/>
      <c r="X102" s="162"/>
      <c r="Y102" s="162"/>
      <c r="Z102" s="163"/>
      <c r="AA102" s="163"/>
      <c r="AB102" s="163"/>
      <c r="AC102" s="163"/>
      <c r="AD102" s="163"/>
      <c r="AE102" s="163"/>
      <c r="AF102" s="163"/>
      <c r="AG102" s="163" t="s">
        <v>222</v>
      </c>
      <c r="AH102" s="163">
        <v>0</v>
      </c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</row>
    <row r="103" spans="1:60" outlineLevel="3" x14ac:dyDescent="0.2">
      <c r="A103" s="164"/>
      <c r="B103" s="165"/>
      <c r="C103" s="182" t="s">
        <v>888</v>
      </c>
      <c r="D103" s="183"/>
      <c r="E103" s="184">
        <v>3.63</v>
      </c>
      <c r="F103" s="162"/>
      <c r="G103" s="162"/>
      <c r="H103" s="162"/>
      <c r="I103" s="162"/>
      <c r="J103" s="162"/>
      <c r="K103" s="162"/>
      <c r="L103" s="162"/>
      <c r="M103" s="162"/>
      <c r="N103" s="166"/>
      <c r="O103" s="166"/>
      <c r="P103" s="166"/>
      <c r="Q103" s="166"/>
      <c r="R103" s="162"/>
      <c r="S103" s="162"/>
      <c r="T103" s="162"/>
      <c r="U103" s="162"/>
      <c r="V103" s="162"/>
      <c r="W103" s="162"/>
      <c r="X103" s="162"/>
      <c r="Y103" s="162"/>
      <c r="Z103" s="163"/>
      <c r="AA103" s="163"/>
      <c r="AB103" s="163"/>
      <c r="AC103" s="163"/>
      <c r="AD103" s="163"/>
      <c r="AE103" s="163"/>
      <c r="AF103" s="163"/>
      <c r="AG103" s="163" t="s">
        <v>222</v>
      </c>
      <c r="AH103" s="163">
        <v>0</v>
      </c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</row>
    <row r="104" spans="1:60" ht="22.5" outlineLevel="1" x14ac:dyDescent="0.2">
      <c r="A104" s="155">
        <v>10</v>
      </c>
      <c r="B104" s="156" t="s">
        <v>889</v>
      </c>
      <c r="C104" s="157" t="s">
        <v>890</v>
      </c>
      <c r="D104" s="158" t="s">
        <v>231</v>
      </c>
      <c r="E104" s="159">
        <v>109.416</v>
      </c>
      <c r="F104" s="11"/>
      <c r="G104" s="160">
        <f>ROUND(E104*F104,2)</f>
        <v>0</v>
      </c>
      <c r="H104" s="11">
        <v>26.47</v>
      </c>
      <c r="I104" s="160">
        <f>ROUND(E104*H104,2)</f>
        <v>2896.24</v>
      </c>
      <c r="J104" s="11">
        <v>272.02999999999997</v>
      </c>
      <c r="K104" s="160">
        <f>ROUND(E104*J104,2)</f>
        <v>29764.43</v>
      </c>
      <c r="L104" s="160">
        <v>21</v>
      </c>
      <c r="M104" s="160">
        <f>G104*(1+L104/100)</f>
        <v>0</v>
      </c>
      <c r="N104" s="159">
        <v>8.4999999999999995E-4</v>
      </c>
      <c r="O104" s="159">
        <f>ROUND(E104*N104,2)</f>
        <v>0.09</v>
      </c>
      <c r="P104" s="159">
        <v>0</v>
      </c>
      <c r="Q104" s="159">
        <f>ROUND(E104*P104,2)</f>
        <v>0</v>
      </c>
      <c r="R104" s="160" t="s">
        <v>216</v>
      </c>
      <c r="S104" s="160" t="s">
        <v>217</v>
      </c>
      <c r="T104" s="161" t="s">
        <v>217</v>
      </c>
      <c r="U104" s="162">
        <v>0.47899999999999998</v>
      </c>
      <c r="V104" s="162">
        <f>ROUND(E104*U104,2)</f>
        <v>52.41</v>
      </c>
      <c r="W104" s="162"/>
      <c r="X104" s="162" t="s">
        <v>218</v>
      </c>
      <c r="Y104" s="162" t="s">
        <v>175</v>
      </c>
      <c r="Z104" s="163"/>
      <c r="AA104" s="163"/>
      <c r="AB104" s="163"/>
      <c r="AC104" s="163"/>
      <c r="AD104" s="163"/>
      <c r="AE104" s="163"/>
      <c r="AF104" s="163"/>
      <c r="AG104" s="163" t="s">
        <v>219</v>
      </c>
      <c r="AH104" s="163"/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</row>
    <row r="105" spans="1:60" outlineLevel="2" x14ac:dyDescent="0.2">
      <c r="A105" s="164"/>
      <c r="B105" s="165"/>
      <c r="C105" s="269" t="s">
        <v>875</v>
      </c>
      <c r="D105" s="270"/>
      <c r="E105" s="270"/>
      <c r="F105" s="270"/>
      <c r="G105" s="270"/>
      <c r="H105" s="162"/>
      <c r="I105" s="162"/>
      <c r="J105" s="162"/>
      <c r="K105" s="162"/>
      <c r="L105" s="162"/>
      <c r="M105" s="162"/>
      <c r="N105" s="166"/>
      <c r="O105" s="166"/>
      <c r="P105" s="166"/>
      <c r="Q105" s="166"/>
      <c r="R105" s="162"/>
      <c r="S105" s="162"/>
      <c r="T105" s="162"/>
      <c r="U105" s="162"/>
      <c r="V105" s="162"/>
      <c r="W105" s="162"/>
      <c r="X105" s="162"/>
      <c r="Y105" s="162"/>
      <c r="Z105" s="163"/>
      <c r="AA105" s="163"/>
      <c r="AB105" s="163"/>
      <c r="AC105" s="163"/>
      <c r="AD105" s="163"/>
      <c r="AE105" s="163"/>
      <c r="AF105" s="163"/>
      <c r="AG105" s="163" t="s">
        <v>221</v>
      </c>
      <c r="AH105" s="163"/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</row>
    <row r="106" spans="1:60" outlineLevel="2" x14ac:dyDescent="0.2">
      <c r="A106" s="164"/>
      <c r="B106" s="165"/>
      <c r="C106" s="182" t="s">
        <v>876</v>
      </c>
      <c r="D106" s="183"/>
      <c r="E106" s="184"/>
      <c r="F106" s="162"/>
      <c r="G106" s="162"/>
      <c r="H106" s="162"/>
      <c r="I106" s="162"/>
      <c r="J106" s="162"/>
      <c r="K106" s="162"/>
      <c r="L106" s="162"/>
      <c r="M106" s="162"/>
      <c r="N106" s="166"/>
      <c r="O106" s="166"/>
      <c r="P106" s="166"/>
      <c r="Q106" s="166"/>
      <c r="R106" s="162"/>
      <c r="S106" s="162"/>
      <c r="T106" s="162"/>
      <c r="U106" s="162"/>
      <c r="V106" s="162"/>
      <c r="W106" s="162"/>
      <c r="X106" s="162"/>
      <c r="Y106" s="162"/>
      <c r="Z106" s="163"/>
      <c r="AA106" s="163"/>
      <c r="AB106" s="163"/>
      <c r="AC106" s="163"/>
      <c r="AD106" s="163"/>
      <c r="AE106" s="163"/>
      <c r="AF106" s="163"/>
      <c r="AG106" s="163" t="s">
        <v>222</v>
      </c>
      <c r="AH106" s="163">
        <v>0</v>
      </c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</row>
    <row r="107" spans="1:60" outlineLevel="3" x14ac:dyDescent="0.2">
      <c r="A107" s="164"/>
      <c r="B107" s="165"/>
      <c r="C107" s="182" t="s">
        <v>891</v>
      </c>
      <c r="D107" s="183"/>
      <c r="E107" s="184">
        <v>14.775</v>
      </c>
      <c r="F107" s="162"/>
      <c r="G107" s="162"/>
      <c r="H107" s="162"/>
      <c r="I107" s="162"/>
      <c r="J107" s="162"/>
      <c r="K107" s="162"/>
      <c r="L107" s="162"/>
      <c r="M107" s="162"/>
      <c r="N107" s="166"/>
      <c r="O107" s="166"/>
      <c r="P107" s="166"/>
      <c r="Q107" s="166"/>
      <c r="R107" s="162"/>
      <c r="S107" s="162"/>
      <c r="T107" s="162"/>
      <c r="U107" s="162"/>
      <c r="V107" s="162"/>
      <c r="W107" s="162"/>
      <c r="X107" s="162"/>
      <c r="Y107" s="162"/>
      <c r="Z107" s="163"/>
      <c r="AA107" s="163"/>
      <c r="AB107" s="163"/>
      <c r="AC107" s="163"/>
      <c r="AD107" s="163"/>
      <c r="AE107" s="163"/>
      <c r="AF107" s="163"/>
      <c r="AG107" s="163" t="s">
        <v>222</v>
      </c>
      <c r="AH107" s="163">
        <v>0</v>
      </c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</row>
    <row r="108" spans="1:60" outlineLevel="3" x14ac:dyDescent="0.2">
      <c r="A108" s="164"/>
      <c r="B108" s="165"/>
      <c r="C108" s="182" t="s">
        <v>822</v>
      </c>
      <c r="D108" s="183"/>
      <c r="E108" s="184"/>
      <c r="F108" s="162"/>
      <c r="G108" s="162"/>
      <c r="H108" s="162"/>
      <c r="I108" s="162"/>
      <c r="J108" s="162"/>
      <c r="K108" s="162"/>
      <c r="L108" s="162"/>
      <c r="M108" s="162"/>
      <c r="N108" s="166"/>
      <c r="O108" s="166"/>
      <c r="P108" s="166"/>
      <c r="Q108" s="166"/>
      <c r="R108" s="162"/>
      <c r="S108" s="162"/>
      <c r="T108" s="162"/>
      <c r="U108" s="162"/>
      <c r="V108" s="162"/>
      <c r="W108" s="162"/>
      <c r="X108" s="162"/>
      <c r="Y108" s="162"/>
      <c r="Z108" s="163"/>
      <c r="AA108" s="163"/>
      <c r="AB108" s="163"/>
      <c r="AC108" s="163"/>
      <c r="AD108" s="163"/>
      <c r="AE108" s="163"/>
      <c r="AF108" s="163"/>
      <c r="AG108" s="163" t="s">
        <v>222</v>
      </c>
      <c r="AH108" s="163">
        <v>0</v>
      </c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</row>
    <row r="109" spans="1:60" outlineLevel="3" x14ac:dyDescent="0.2">
      <c r="A109" s="164"/>
      <c r="B109" s="165"/>
      <c r="C109" s="182" t="s">
        <v>892</v>
      </c>
      <c r="D109" s="183"/>
      <c r="E109" s="184">
        <v>28.448</v>
      </c>
      <c r="F109" s="162"/>
      <c r="G109" s="162"/>
      <c r="H109" s="162"/>
      <c r="I109" s="162"/>
      <c r="J109" s="162"/>
      <c r="K109" s="162"/>
      <c r="L109" s="162"/>
      <c r="M109" s="162"/>
      <c r="N109" s="166"/>
      <c r="O109" s="166"/>
      <c r="P109" s="166"/>
      <c r="Q109" s="166"/>
      <c r="R109" s="162"/>
      <c r="S109" s="162"/>
      <c r="T109" s="162"/>
      <c r="U109" s="162"/>
      <c r="V109" s="162"/>
      <c r="W109" s="162"/>
      <c r="X109" s="162"/>
      <c r="Y109" s="162"/>
      <c r="Z109" s="163"/>
      <c r="AA109" s="163"/>
      <c r="AB109" s="163"/>
      <c r="AC109" s="163"/>
      <c r="AD109" s="163"/>
      <c r="AE109" s="163"/>
      <c r="AF109" s="163"/>
      <c r="AG109" s="163" t="s">
        <v>222</v>
      </c>
      <c r="AH109" s="163">
        <v>0</v>
      </c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</row>
    <row r="110" spans="1:60" outlineLevel="3" x14ac:dyDescent="0.2">
      <c r="A110" s="164"/>
      <c r="B110" s="165"/>
      <c r="C110" s="182" t="s">
        <v>879</v>
      </c>
      <c r="D110" s="183"/>
      <c r="E110" s="184"/>
      <c r="F110" s="162"/>
      <c r="G110" s="162"/>
      <c r="H110" s="162"/>
      <c r="I110" s="162"/>
      <c r="J110" s="162"/>
      <c r="K110" s="162"/>
      <c r="L110" s="162"/>
      <c r="M110" s="162"/>
      <c r="N110" s="166"/>
      <c r="O110" s="166"/>
      <c r="P110" s="166"/>
      <c r="Q110" s="166"/>
      <c r="R110" s="162"/>
      <c r="S110" s="162"/>
      <c r="T110" s="162"/>
      <c r="U110" s="162"/>
      <c r="V110" s="162"/>
      <c r="W110" s="162"/>
      <c r="X110" s="162"/>
      <c r="Y110" s="162"/>
      <c r="Z110" s="163"/>
      <c r="AA110" s="163"/>
      <c r="AB110" s="163"/>
      <c r="AC110" s="163"/>
      <c r="AD110" s="163"/>
      <c r="AE110" s="163"/>
      <c r="AF110" s="163"/>
      <c r="AG110" s="163" t="s">
        <v>222</v>
      </c>
      <c r="AH110" s="163">
        <v>0</v>
      </c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  <c r="BE110" s="163"/>
      <c r="BF110" s="163"/>
      <c r="BG110" s="163"/>
      <c r="BH110" s="163"/>
    </row>
    <row r="111" spans="1:60" outlineLevel="3" x14ac:dyDescent="0.2">
      <c r="A111" s="164"/>
      <c r="B111" s="165"/>
      <c r="C111" s="182" t="s">
        <v>893</v>
      </c>
      <c r="D111" s="183"/>
      <c r="E111" s="184">
        <v>22.066500000000001</v>
      </c>
      <c r="F111" s="162"/>
      <c r="G111" s="162"/>
      <c r="H111" s="162"/>
      <c r="I111" s="162"/>
      <c r="J111" s="162"/>
      <c r="K111" s="162"/>
      <c r="L111" s="162"/>
      <c r="M111" s="162"/>
      <c r="N111" s="166"/>
      <c r="O111" s="166"/>
      <c r="P111" s="166"/>
      <c r="Q111" s="166"/>
      <c r="R111" s="162"/>
      <c r="S111" s="162"/>
      <c r="T111" s="162"/>
      <c r="U111" s="162"/>
      <c r="V111" s="162"/>
      <c r="W111" s="162"/>
      <c r="X111" s="162"/>
      <c r="Y111" s="162"/>
      <c r="Z111" s="163"/>
      <c r="AA111" s="163"/>
      <c r="AB111" s="163"/>
      <c r="AC111" s="163"/>
      <c r="AD111" s="163"/>
      <c r="AE111" s="163"/>
      <c r="AF111" s="163"/>
      <c r="AG111" s="163" t="s">
        <v>222</v>
      </c>
      <c r="AH111" s="163">
        <v>0</v>
      </c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</row>
    <row r="112" spans="1:60" outlineLevel="3" x14ac:dyDescent="0.2">
      <c r="A112" s="164"/>
      <c r="B112" s="165"/>
      <c r="C112" s="182" t="s">
        <v>881</v>
      </c>
      <c r="D112" s="183"/>
      <c r="E112" s="184"/>
      <c r="F112" s="162"/>
      <c r="G112" s="162"/>
      <c r="H112" s="162"/>
      <c r="I112" s="162"/>
      <c r="J112" s="162"/>
      <c r="K112" s="162"/>
      <c r="L112" s="162"/>
      <c r="M112" s="162"/>
      <c r="N112" s="166"/>
      <c r="O112" s="166"/>
      <c r="P112" s="166"/>
      <c r="Q112" s="166"/>
      <c r="R112" s="162"/>
      <c r="S112" s="162"/>
      <c r="T112" s="162"/>
      <c r="U112" s="162"/>
      <c r="V112" s="162"/>
      <c r="W112" s="162"/>
      <c r="X112" s="162"/>
      <c r="Y112" s="162"/>
      <c r="Z112" s="163"/>
      <c r="AA112" s="163"/>
      <c r="AB112" s="163"/>
      <c r="AC112" s="163"/>
      <c r="AD112" s="163"/>
      <c r="AE112" s="163"/>
      <c r="AF112" s="163"/>
      <c r="AG112" s="163" t="s">
        <v>222</v>
      </c>
      <c r="AH112" s="163">
        <v>0</v>
      </c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63"/>
      <c r="BB112" s="163"/>
      <c r="BC112" s="163"/>
      <c r="BD112" s="163"/>
      <c r="BE112" s="163"/>
      <c r="BF112" s="163"/>
      <c r="BG112" s="163"/>
      <c r="BH112" s="163"/>
    </row>
    <row r="113" spans="1:60" outlineLevel="3" x14ac:dyDescent="0.2">
      <c r="A113" s="164"/>
      <c r="B113" s="165"/>
      <c r="C113" s="182" t="s">
        <v>894</v>
      </c>
      <c r="D113" s="183"/>
      <c r="E113" s="184">
        <v>23.32</v>
      </c>
      <c r="F113" s="162"/>
      <c r="G113" s="162"/>
      <c r="H113" s="162"/>
      <c r="I113" s="162"/>
      <c r="J113" s="162"/>
      <c r="K113" s="162"/>
      <c r="L113" s="162"/>
      <c r="M113" s="162"/>
      <c r="N113" s="166"/>
      <c r="O113" s="166"/>
      <c r="P113" s="166"/>
      <c r="Q113" s="166"/>
      <c r="R113" s="162"/>
      <c r="S113" s="162"/>
      <c r="T113" s="162"/>
      <c r="U113" s="162"/>
      <c r="V113" s="162"/>
      <c r="W113" s="162"/>
      <c r="X113" s="162"/>
      <c r="Y113" s="162"/>
      <c r="Z113" s="163"/>
      <c r="AA113" s="163"/>
      <c r="AB113" s="163"/>
      <c r="AC113" s="163"/>
      <c r="AD113" s="163"/>
      <c r="AE113" s="163"/>
      <c r="AF113" s="163"/>
      <c r="AG113" s="163" t="s">
        <v>222</v>
      </c>
      <c r="AH113" s="163">
        <v>0</v>
      </c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63"/>
      <c r="BB113" s="163"/>
      <c r="BC113" s="163"/>
      <c r="BD113" s="163"/>
      <c r="BE113" s="163"/>
      <c r="BF113" s="163"/>
      <c r="BG113" s="163"/>
      <c r="BH113" s="163"/>
    </row>
    <row r="114" spans="1:60" outlineLevel="3" x14ac:dyDescent="0.2">
      <c r="A114" s="164"/>
      <c r="B114" s="165"/>
      <c r="C114" s="182" t="s">
        <v>887</v>
      </c>
      <c r="D114" s="183"/>
      <c r="E114" s="184"/>
      <c r="F114" s="162"/>
      <c r="G114" s="162"/>
      <c r="H114" s="162"/>
      <c r="I114" s="162"/>
      <c r="J114" s="162"/>
      <c r="K114" s="162"/>
      <c r="L114" s="162"/>
      <c r="M114" s="162"/>
      <c r="N114" s="166"/>
      <c r="O114" s="166"/>
      <c r="P114" s="166"/>
      <c r="Q114" s="166"/>
      <c r="R114" s="162"/>
      <c r="S114" s="162"/>
      <c r="T114" s="162"/>
      <c r="U114" s="162"/>
      <c r="V114" s="162"/>
      <c r="W114" s="162"/>
      <c r="X114" s="162"/>
      <c r="Y114" s="162"/>
      <c r="Z114" s="163"/>
      <c r="AA114" s="163"/>
      <c r="AB114" s="163"/>
      <c r="AC114" s="163"/>
      <c r="AD114" s="163"/>
      <c r="AE114" s="163"/>
      <c r="AF114" s="163"/>
      <c r="AG114" s="163" t="s">
        <v>222</v>
      </c>
      <c r="AH114" s="163">
        <v>0</v>
      </c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163"/>
      <c r="BB114" s="163"/>
      <c r="BC114" s="163"/>
      <c r="BD114" s="163"/>
      <c r="BE114" s="163"/>
      <c r="BF114" s="163"/>
      <c r="BG114" s="163"/>
      <c r="BH114" s="163"/>
    </row>
    <row r="115" spans="1:60" outlineLevel="3" x14ac:dyDescent="0.2">
      <c r="A115" s="164"/>
      <c r="B115" s="165"/>
      <c r="C115" s="182" t="s">
        <v>895</v>
      </c>
      <c r="D115" s="183"/>
      <c r="E115" s="184">
        <v>20.8065</v>
      </c>
      <c r="F115" s="162"/>
      <c r="G115" s="162"/>
      <c r="H115" s="162"/>
      <c r="I115" s="162"/>
      <c r="J115" s="162"/>
      <c r="K115" s="162"/>
      <c r="L115" s="162"/>
      <c r="M115" s="162"/>
      <c r="N115" s="166"/>
      <c r="O115" s="166"/>
      <c r="P115" s="166"/>
      <c r="Q115" s="166"/>
      <c r="R115" s="162"/>
      <c r="S115" s="162"/>
      <c r="T115" s="162"/>
      <c r="U115" s="162"/>
      <c r="V115" s="162"/>
      <c r="W115" s="162"/>
      <c r="X115" s="162"/>
      <c r="Y115" s="162"/>
      <c r="Z115" s="163"/>
      <c r="AA115" s="163"/>
      <c r="AB115" s="163"/>
      <c r="AC115" s="163"/>
      <c r="AD115" s="163"/>
      <c r="AE115" s="163"/>
      <c r="AF115" s="163"/>
      <c r="AG115" s="163" t="s">
        <v>222</v>
      </c>
      <c r="AH115" s="163">
        <v>0</v>
      </c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</row>
    <row r="116" spans="1:60" outlineLevel="1" x14ac:dyDescent="0.2">
      <c r="A116" s="155">
        <v>11</v>
      </c>
      <c r="B116" s="156" t="s">
        <v>896</v>
      </c>
      <c r="C116" s="157" t="s">
        <v>897</v>
      </c>
      <c r="D116" s="158" t="s">
        <v>231</v>
      </c>
      <c r="E116" s="159">
        <f>SUM(E118)</f>
        <v>156.86500000000001</v>
      </c>
      <c r="F116" s="11"/>
      <c r="G116" s="160">
        <f>ROUND(E116*F116,2)</f>
        <v>0</v>
      </c>
      <c r="H116" s="11">
        <v>0</v>
      </c>
      <c r="I116" s="160">
        <f>ROUND(E116*H116,2)</f>
        <v>0</v>
      </c>
      <c r="J116" s="11">
        <v>33.700000000000003</v>
      </c>
      <c r="K116" s="160">
        <f>ROUND(E116*J116,2)</f>
        <v>5286.35</v>
      </c>
      <c r="L116" s="160">
        <v>21</v>
      </c>
      <c r="M116" s="160">
        <f>G116*(1+L116/100)</f>
        <v>0</v>
      </c>
      <c r="N116" s="159">
        <v>0</v>
      </c>
      <c r="O116" s="159">
        <f>ROUND(E116*N116,2)</f>
        <v>0</v>
      </c>
      <c r="P116" s="159">
        <v>0</v>
      </c>
      <c r="Q116" s="159">
        <f>ROUND(E116*P116,2)</f>
        <v>0</v>
      </c>
      <c r="R116" s="160" t="s">
        <v>216</v>
      </c>
      <c r="S116" s="160" t="s">
        <v>217</v>
      </c>
      <c r="T116" s="161" t="s">
        <v>217</v>
      </c>
      <c r="U116" s="162">
        <v>7.0000000000000007E-2</v>
      </c>
      <c r="V116" s="162">
        <f>ROUND(E116*U116,2)</f>
        <v>10.98</v>
      </c>
      <c r="W116" s="162"/>
      <c r="X116" s="162" t="s">
        <v>218</v>
      </c>
      <c r="Y116" s="162" t="s">
        <v>175</v>
      </c>
      <c r="Z116" s="163"/>
      <c r="AA116" s="163"/>
      <c r="AB116" s="163"/>
      <c r="AC116" s="163"/>
      <c r="AD116" s="163"/>
      <c r="AE116" s="163"/>
      <c r="AF116" s="163"/>
      <c r="AG116" s="163" t="s">
        <v>219</v>
      </c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</row>
    <row r="117" spans="1:60" outlineLevel="2" x14ac:dyDescent="0.2">
      <c r="A117" s="164"/>
      <c r="B117" s="165"/>
      <c r="C117" s="269" t="s">
        <v>898</v>
      </c>
      <c r="D117" s="270"/>
      <c r="E117" s="270"/>
      <c r="F117" s="270"/>
      <c r="G117" s="270"/>
      <c r="H117" s="162"/>
      <c r="I117" s="162"/>
      <c r="J117" s="162"/>
      <c r="K117" s="162"/>
      <c r="L117" s="162"/>
      <c r="M117" s="162"/>
      <c r="N117" s="166"/>
      <c r="O117" s="166"/>
      <c r="P117" s="166"/>
      <c r="Q117" s="166"/>
      <c r="R117" s="162"/>
      <c r="S117" s="162"/>
      <c r="T117" s="162"/>
      <c r="U117" s="162"/>
      <c r="V117" s="162"/>
      <c r="W117" s="162"/>
      <c r="X117" s="162"/>
      <c r="Y117" s="162"/>
      <c r="Z117" s="163"/>
      <c r="AA117" s="163"/>
      <c r="AB117" s="163"/>
      <c r="AC117" s="163"/>
      <c r="AD117" s="163"/>
      <c r="AE117" s="163"/>
      <c r="AF117" s="163"/>
      <c r="AG117" s="163" t="s">
        <v>221</v>
      </c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</row>
    <row r="118" spans="1:60" outlineLevel="2" x14ac:dyDescent="0.2">
      <c r="A118" s="164"/>
      <c r="B118" s="165"/>
      <c r="C118" s="182" t="s">
        <v>1676</v>
      </c>
      <c r="D118" s="183"/>
      <c r="E118" s="184">
        <v>156.86500000000001</v>
      </c>
      <c r="F118" s="162"/>
      <c r="G118" s="162"/>
      <c r="H118" s="162"/>
      <c r="I118" s="162"/>
      <c r="J118" s="162"/>
      <c r="K118" s="162"/>
      <c r="L118" s="162"/>
      <c r="M118" s="162"/>
      <c r="N118" s="166"/>
      <c r="O118" s="166"/>
      <c r="P118" s="166"/>
      <c r="Q118" s="166"/>
      <c r="R118" s="162"/>
      <c r="S118" s="162"/>
      <c r="T118" s="162"/>
      <c r="U118" s="162"/>
      <c r="V118" s="162"/>
      <c r="W118" s="162"/>
      <c r="X118" s="162"/>
      <c r="Y118" s="162"/>
      <c r="Z118" s="163"/>
      <c r="AA118" s="163"/>
      <c r="AB118" s="163"/>
      <c r="AC118" s="163"/>
      <c r="AD118" s="163"/>
      <c r="AE118" s="163"/>
      <c r="AF118" s="163"/>
      <c r="AG118" s="163" t="s">
        <v>222</v>
      </c>
      <c r="AH118" s="163">
        <v>5</v>
      </c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</row>
    <row r="119" spans="1:60" outlineLevel="1" x14ac:dyDescent="0.2">
      <c r="A119" s="155">
        <v>12</v>
      </c>
      <c r="B119" s="156" t="s">
        <v>899</v>
      </c>
      <c r="C119" s="157" t="s">
        <v>900</v>
      </c>
      <c r="D119" s="158" t="s">
        <v>231</v>
      </c>
      <c r="E119" s="159">
        <v>109.416</v>
      </c>
      <c r="F119" s="11"/>
      <c r="G119" s="160">
        <f>ROUND(E119*F119,2)</f>
        <v>0</v>
      </c>
      <c r="H119" s="11">
        <v>0</v>
      </c>
      <c r="I119" s="160">
        <f>ROUND(E119*H119,2)</f>
        <v>0</v>
      </c>
      <c r="J119" s="11">
        <v>157.5</v>
      </c>
      <c r="K119" s="160">
        <f>ROUND(E119*J119,2)</f>
        <v>17233.02</v>
      </c>
      <c r="L119" s="160">
        <v>21</v>
      </c>
      <c r="M119" s="160">
        <f>G119*(1+L119/100)</f>
        <v>0</v>
      </c>
      <c r="N119" s="159">
        <v>0</v>
      </c>
      <c r="O119" s="159">
        <f>ROUND(E119*N119,2)</f>
        <v>0</v>
      </c>
      <c r="P119" s="159">
        <v>0</v>
      </c>
      <c r="Q119" s="159">
        <f>ROUND(E119*P119,2)</f>
        <v>0</v>
      </c>
      <c r="R119" s="160" t="s">
        <v>216</v>
      </c>
      <c r="S119" s="160" t="s">
        <v>217</v>
      </c>
      <c r="T119" s="161" t="s">
        <v>217</v>
      </c>
      <c r="U119" s="162">
        <v>0.32700000000000001</v>
      </c>
      <c r="V119" s="162">
        <f>ROUND(E119*U119,2)</f>
        <v>35.78</v>
      </c>
      <c r="W119" s="162"/>
      <c r="X119" s="162" t="s">
        <v>218</v>
      </c>
      <c r="Y119" s="162" t="s">
        <v>175</v>
      </c>
      <c r="Z119" s="163"/>
      <c r="AA119" s="163"/>
      <c r="AB119" s="163"/>
      <c r="AC119" s="163"/>
      <c r="AD119" s="163"/>
      <c r="AE119" s="163"/>
      <c r="AF119" s="163"/>
      <c r="AG119" s="163" t="s">
        <v>219</v>
      </c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  <c r="AZ119" s="163"/>
      <c r="BA119" s="163"/>
      <c r="BB119" s="163"/>
      <c r="BC119" s="163"/>
      <c r="BD119" s="163"/>
      <c r="BE119" s="163"/>
      <c r="BF119" s="163"/>
      <c r="BG119" s="163"/>
      <c r="BH119" s="163"/>
    </row>
    <row r="120" spans="1:60" outlineLevel="2" x14ac:dyDescent="0.2">
      <c r="A120" s="164"/>
      <c r="B120" s="165"/>
      <c r="C120" s="269" t="s">
        <v>898</v>
      </c>
      <c r="D120" s="270"/>
      <c r="E120" s="270"/>
      <c r="F120" s="270"/>
      <c r="G120" s="270"/>
      <c r="H120" s="162"/>
      <c r="I120" s="162"/>
      <c r="J120" s="162"/>
      <c r="K120" s="162"/>
      <c r="L120" s="162"/>
      <c r="M120" s="162"/>
      <c r="N120" s="166"/>
      <c r="O120" s="166"/>
      <c r="P120" s="166"/>
      <c r="Q120" s="166"/>
      <c r="R120" s="162"/>
      <c r="S120" s="162"/>
      <c r="T120" s="162"/>
      <c r="U120" s="162"/>
      <c r="V120" s="162"/>
      <c r="W120" s="162"/>
      <c r="X120" s="162"/>
      <c r="Y120" s="162"/>
      <c r="Z120" s="163"/>
      <c r="AA120" s="163"/>
      <c r="AB120" s="163"/>
      <c r="AC120" s="163"/>
      <c r="AD120" s="163"/>
      <c r="AE120" s="163"/>
      <c r="AF120" s="163"/>
      <c r="AG120" s="163" t="s">
        <v>221</v>
      </c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</row>
    <row r="121" spans="1:60" outlineLevel="2" x14ac:dyDescent="0.2">
      <c r="A121" s="164"/>
      <c r="B121" s="165"/>
      <c r="C121" s="182" t="s">
        <v>901</v>
      </c>
      <c r="D121" s="183"/>
      <c r="E121" s="184">
        <v>109.416</v>
      </c>
      <c r="F121" s="162"/>
      <c r="G121" s="162"/>
      <c r="H121" s="162"/>
      <c r="I121" s="162"/>
      <c r="J121" s="162"/>
      <c r="K121" s="162"/>
      <c r="L121" s="162"/>
      <c r="M121" s="162"/>
      <c r="N121" s="166"/>
      <c r="O121" s="166"/>
      <c r="P121" s="166"/>
      <c r="Q121" s="166"/>
      <c r="R121" s="162"/>
      <c r="S121" s="162"/>
      <c r="T121" s="162"/>
      <c r="U121" s="162"/>
      <c r="V121" s="162"/>
      <c r="W121" s="162"/>
      <c r="X121" s="162"/>
      <c r="Y121" s="162"/>
      <c r="Z121" s="163"/>
      <c r="AA121" s="163"/>
      <c r="AB121" s="163"/>
      <c r="AC121" s="163"/>
      <c r="AD121" s="163"/>
      <c r="AE121" s="163"/>
      <c r="AF121" s="163"/>
      <c r="AG121" s="163" t="s">
        <v>222</v>
      </c>
      <c r="AH121" s="163">
        <v>5</v>
      </c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</row>
    <row r="122" spans="1:60" outlineLevel="1" x14ac:dyDescent="0.2">
      <c r="A122" s="155">
        <v>13</v>
      </c>
      <c r="B122" s="156" t="s">
        <v>223</v>
      </c>
      <c r="C122" s="157" t="s">
        <v>224</v>
      </c>
      <c r="D122" s="158" t="s">
        <v>215</v>
      </c>
      <c r="E122" s="159">
        <v>12.99</v>
      </c>
      <c r="F122" s="11"/>
      <c r="G122" s="160">
        <f>ROUND(E122*F122,2)</f>
        <v>0</v>
      </c>
      <c r="H122" s="11">
        <v>0</v>
      </c>
      <c r="I122" s="160">
        <f>ROUND(E122*H122,2)</f>
        <v>0</v>
      </c>
      <c r="J122" s="11">
        <v>54</v>
      </c>
      <c r="K122" s="160">
        <f>ROUND(E122*J122,2)</f>
        <v>701.46</v>
      </c>
      <c r="L122" s="160">
        <v>21</v>
      </c>
      <c r="M122" s="160">
        <f>G122*(1+L122/100)</f>
        <v>0</v>
      </c>
      <c r="N122" s="159">
        <v>0</v>
      </c>
      <c r="O122" s="159">
        <f>ROUND(E122*N122,2)</f>
        <v>0</v>
      </c>
      <c r="P122" s="159">
        <v>0</v>
      </c>
      <c r="Q122" s="159">
        <f>ROUND(E122*P122,2)</f>
        <v>0</v>
      </c>
      <c r="R122" s="160" t="s">
        <v>216</v>
      </c>
      <c r="S122" s="160" t="s">
        <v>217</v>
      </c>
      <c r="T122" s="161" t="s">
        <v>217</v>
      </c>
      <c r="U122" s="162">
        <v>7.3999999999999996E-2</v>
      </c>
      <c r="V122" s="162">
        <f>ROUND(E122*U122,2)</f>
        <v>0.96</v>
      </c>
      <c r="W122" s="162"/>
      <c r="X122" s="162" t="s">
        <v>218</v>
      </c>
      <c r="Y122" s="162" t="s">
        <v>175</v>
      </c>
      <c r="Z122" s="163"/>
      <c r="AA122" s="163"/>
      <c r="AB122" s="163"/>
      <c r="AC122" s="163"/>
      <c r="AD122" s="163"/>
      <c r="AE122" s="163"/>
      <c r="AF122" s="163"/>
      <c r="AG122" s="163" t="s">
        <v>219</v>
      </c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</row>
    <row r="123" spans="1:60" outlineLevel="2" x14ac:dyDescent="0.2">
      <c r="A123" s="164"/>
      <c r="B123" s="165"/>
      <c r="C123" s="269" t="s">
        <v>225</v>
      </c>
      <c r="D123" s="270"/>
      <c r="E123" s="270"/>
      <c r="F123" s="270"/>
      <c r="G123" s="270"/>
      <c r="H123" s="162"/>
      <c r="I123" s="162"/>
      <c r="J123" s="162"/>
      <c r="K123" s="162"/>
      <c r="L123" s="162"/>
      <c r="M123" s="162"/>
      <c r="N123" s="166"/>
      <c r="O123" s="166"/>
      <c r="P123" s="166"/>
      <c r="Q123" s="166"/>
      <c r="R123" s="162"/>
      <c r="S123" s="162"/>
      <c r="T123" s="162"/>
      <c r="U123" s="162"/>
      <c r="V123" s="162"/>
      <c r="W123" s="162"/>
      <c r="X123" s="162"/>
      <c r="Y123" s="162"/>
      <c r="Z123" s="163"/>
      <c r="AA123" s="163"/>
      <c r="AB123" s="163"/>
      <c r="AC123" s="163"/>
      <c r="AD123" s="163"/>
      <c r="AE123" s="163"/>
      <c r="AF123" s="163"/>
      <c r="AG123" s="163" t="s">
        <v>221</v>
      </c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</row>
    <row r="124" spans="1:60" outlineLevel="2" x14ac:dyDescent="0.2">
      <c r="A124" s="164"/>
      <c r="B124" s="165"/>
      <c r="C124" s="182" t="s">
        <v>577</v>
      </c>
      <c r="D124" s="183"/>
      <c r="E124" s="184"/>
      <c r="F124" s="162"/>
      <c r="G124" s="162"/>
      <c r="H124" s="162"/>
      <c r="I124" s="162"/>
      <c r="J124" s="162"/>
      <c r="K124" s="162"/>
      <c r="L124" s="162"/>
      <c r="M124" s="162"/>
      <c r="N124" s="166"/>
      <c r="O124" s="166"/>
      <c r="P124" s="166"/>
      <c r="Q124" s="166"/>
      <c r="R124" s="162"/>
      <c r="S124" s="162"/>
      <c r="T124" s="162"/>
      <c r="U124" s="162"/>
      <c r="V124" s="162"/>
      <c r="W124" s="162"/>
      <c r="X124" s="162"/>
      <c r="Y124" s="162"/>
      <c r="Z124" s="163"/>
      <c r="AA124" s="163"/>
      <c r="AB124" s="163"/>
      <c r="AC124" s="163"/>
      <c r="AD124" s="163"/>
      <c r="AE124" s="163"/>
      <c r="AF124" s="163"/>
      <c r="AG124" s="163" t="s">
        <v>222</v>
      </c>
      <c r="AH124" s="163">
        <v>0</v>
      </c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</row>
    <row r="125" spans="1:60" outlineLevel="3" x14ac:dyDescent="0.2">
      <c r="A125" s="164"/>
      <c r="B125" s="165"/>
      <c r="C125" s="182" t="s">
        <v>1677</v>
      </c>
      <c r="D125" s="183"/>
      <c r="E125" s="184">
        <v>12.99</v>
      </c>
      <c r="F125" s="162"/>
      <c r="G125" s="162"/>
      <c r="H125" s="162"/>
      <c r="I125" s="162"/>
      <c r="J125" s="162"/>
      <c r="K125" s="162"/>
      <c r="L125" s="162"/>
      <c r="M125" s="162"/>
      <c r="N125" s="166"/>
      <c r="O125" s="166"/>
      <c r="P125" s="166"/>
      <c r="Q125" s="166"/>
      <c r="R125" s="162"/>
      <c r="S125" s="162"/>
      <c r="T125" s="162"/>
      <c r="U125" s="162"/>
      <c r="V125" s="162"/>
      <c r="W125" s="162"/>
      <c r="X125" s="162"/>
      <c r="Y125" s="162"/>
      <c r="Z125" s="163"/>
      <c r="AA125" s="163"/>
      <c r="AB125" s="163"/>
      <c r="AC125" s="163"/>
      <c r="AD125" s="163"/>
      <c r="AE125" s="163"/>
      <c r="AF125" s="163"/>
      <c r="AG125" s="163" t="s">
        <v>222</v>
      </c>
      <c r="AH125" s="163">
        <v>0</v>
      </c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</row>
    <row r="126" spans="1:60" outlineLevel="1" x14ac:dyDescent="0.2">
      <c r="A126" s="155">
        <v>14</v>
      </c>
      <c r="B126" s="156" t="s">
        <v>613</v>
      </c>
      <c r="C126" s="157" t="s">
        <v>614</v>
      </c>
      <c r="D126" s="158" t="s">
        <v>215</v>
      </c>
      <c r="E126" s="159">
        <v>193.33539999999999</v>
      </c>
      <c r="F126" s="11"/>
      <c r="G126" s="160">
        <f>ROUND(E126*F126,2)</f>
        <v>0</v>
      </c>
      <c r="H126" s="11">
        <v>0</v>
      </c>
      <c r="I126" s="160">
        <f>ROUND(E126*H126,2)</f>
        <v>0</v>
      </c>
      <c r="J126" s="11">
        <v>109.5</v>
      </c>
      <c r="K126" s="160">
        <f>ROUND(E126*J126,2)</f>
        <v>21170.23</v>
      </c>
      <c r="L126" s="160">
        <v>21</v>
      </c>
      <c r="M126" s="160">
        <f>G126*(1+L126/100)</f>
        <v>0</v>
      </c>
      <c r="N126" s="159">
        <v>0</v>
      </c>
      <c r="O126" s="159">
        <f>ROUND(E126*N126,2)</f>
        <v>0</v>
      </c>
      <c r="P126" s="159">
        <v>0</v>
      </c>
      <c r="Q126" s="159">
        <f>ROUND(E126*P126,2)</f>
        <v>0</v>
      </c>
      <c r="R126" s="160" t="s">
        <v>216</v>
      </c>
      <c r="S126" s="160" t="s">
        <v>217</v>
      </c>
      <c r="T126" s="161" t="s">
        <v>217</v>
      </c>
      <c r="U126" s="162">
        <v>1.0999999999999999E-2</v>
      </c>
      <c r="V126" s="162">
        <f>ROUND(E126*U126,2)</f>
        <v>2.13</v>
      </c>
      <c r="W126" s="162"/>
      <c r="X126" s="162" t="s">
        <v>218</v>
      </c>
      <c r="Y126" s="162" t="s">
        <v>175</v>
      </c>
      <c r="Z126" s="163"/>
      <c r="AA126" s="163"/>
      <c r="AB126" s="163"/>
      <c r="AC126" s="163"/>
      <c r="AD126" s="163"/>
      <c r="AE126" s="163"/>
      <c r="AF126" s="163"/>
      <c r="AG126" s="163" t="s">
        <v>219</v>
      </c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</row>
    <row r="127" spans="1:60" outlineLevel="2" x14ac:dyDescent="0.2">
      <c r="A127" s="164"/>
      <c r="B127" s="165"/>
      <c r="C127" s="269" t="s">
        <v>225</v>
      </c>
      <c r="D127" s="270"/>
      <c r="E127" s="270"/>
      <c r="F127" s="270"/>
      <c r="G127" s="270"/>
      <c r="H127" s="162"/>
      <c r="I127" s="162"/>
      <c r="J127" s="162"/>
      <c r="K127" s="162"/>
      <c r="L127" s="162"/>
      <c r="M127" s="162"/>
      <c r="N127" s="166"/>
      <c r="O127" s="166"/>
      <c r="P127" s="166"/>
      <c r="Q127" s="166"/>
      <c r="R127" s="162"/>
      <c r="S127" s="162"/>
      <c r="T127" s="162"/>
      <c r="U127" s="162"/>
      <c r="V127" s="162"/>
      <c r="W127" s="162"/>
      <c r="X127" s="162"/>
      <c r="Y127" s="162"/>
      <c r="Z127" s="163"/>
      <c r="AA127" s="163"/>
      <c r="AB127" s="163"/>
      <c r="AC127" s="163"/>
      <c r="AD127" s="163"/>
      <c r="AE127" s="163"/>
      <c r="AF127" s="163"/>
      <c r="AG127" s="163" t="s">
        <v>221</v>
      </c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</row>
    <row r="128" spans="1:60" outlineLevel="2" x14ac:dyDescent="0.2">
      <c r="A128" s="164"/>
      <c r="B128" s="165"/>
      <c r="C128" s="182" t="s">
        <v>902</v>
      </c>
      <c r="D128" s="183"/>
      <c r="E128" s="184"/>
      <c r="F128" s="162"/>
      <c r="G128" s="162"/>
      <c r="H128" s="162"/>
      <c r="I128" s="162"/>
      <c r="J128" s="162"/>
      <c r="K128" s="162"/>
      <c r="L128" s="162"/>
      <c r="M128" s="162"/>
      <c r="N128" s="166"/>
      <c r="O128" s="166"/>
      <c r="P128" s="166"/>
      <c r="Q128" s="166"/>
      <c r="R128" s="162"/>
      <c r="S128" s="162"/>
      <c r="T128" s="162"/>
      <c r="U128" s="162"/>
      <c r="V128" s="162"/>
      <c r="W128" s="162"/>
      <c r="X128" s="162"/>
      <c r="Y128" s="162"/>
      <c r="Z128" s="163"/>
      <c r="AA128" s="163"/>
      <c r="AB128" s="163"/>
      <c r="AC128" s="163"/>
      <c r="AD128" s="163"/>
      <c r="AE128" s="163"/>
      <c r="AF128" s="163"/>
      <c r="AG128" s="163" t="s">
        <v>222</v>
      </c>
      <c r="AH128" s="163">
        <v>0</v>
      </c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</row>
    <row r="129" spans="1:60" outlineLevel="3" x14ac:dyDescent="0.2">
      <c r="A129" s="164"/>
      <c r="B129" s="165"/>
      <c r="C129" s="182" t="s">
        <v>903</v>
      </c>
      <c r="D129" s="183"/>
      <c r="E129" s="184">
        <v>193.33539999999999</v>
      </c>
      <c r="F129" s="162"/>
      <c r="G129" s="162"/>
      <c r="H129" s="162"/>
      <c r="I129" s="162"/>
      <c r="J129" s="162"/>
      <c r="K129" s="162"/>
      <c r="L129" s="162"/>
      <c r="M129" s="162"/>
      <c r="N129" s="166"/>
      <c r="O129" s="166"/>
      <c r="P129" s="166"/>
      <c r="Q129" s="166"/>
      <c r="R129" s="162"/>
      <c r="S129" s="162"/>
      <c r="T129" s="162"/>
      <c r="U129" s="162"/>
      <c r="V129" s="162"/>
      <c r="W129" s="162"/>
      <c r="X129" s="162"/>
      <c r="Y129" s="162"/>
      <c r="Z129" s="163"/>
      <c r="AA129" s="163"/>
      <c r="AB129" s="163"/>
      <c r="AC129" s="163"/>
      <c r="AD129" s="163"/>
      <c r="AE129" s="163"/>
      <c r="AF129" s="163"/>
      <c r="AG129" s="163" t="s">
        <v>222</v>
      </c>
      <c r="AH129" s="163">
        <v>0</v>
      </c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</row>
    <row r="130" spans="1:60" outlineLevel="1" x14ac:dyDescent="0.2">
      <c r="A130" s="155">
        <v>15</v>
      </c>
      <c r="B130" s="156" t="s">
        <v>1682</v>
      </c>
      <c r="C130" s="157" t="s">
        <v>1681</v>
      </c>
      <c r="D130" s="158" t="s">
        <v>215</v>
      </c>
      <c r="E130" s="159">
        <f>SUM(E132:E134)</f>
        <v>33.415590000000009</v>
      </c>
      <c r="F130" s="11"/>
      <c r="G130" s="160">
        <f>ROUND(E130*F130,2)</f>
        <v>0</v>
      </c>
      <c r="H130" s="11">
        <v>0</v>
      </c>
      <c r="I130" s="160">
        <f>ROUND(E130*H130,2)</f>
        <v>0</v>
      </c>
      <c r="J130" s="11">
        <v>296.5</v>
      </c>
      <c r="K130" s="160">
        <f>ROUND(E130*J130,2)</f>
        <v>9907.7199999999993</v>
      </c>
      <c r="L130" s="160">
        <v>21</v>
      </c>
      <c r="M130" s="160">
        <f>G130*(1+L130/100)</f>
        <v>0</v>
      </c>
      <c r="N130" s="159">
        <v>0</v>
      </c>
      <c r="O130" s="159">
        <f>ROUND(E130*N130,2)</f>
        <v>0</v>
      </c>
      <c r="P130" s="159">
        <v>0</v>
      </c>
      <c r="Q130" s="159">
        <f>ROUND(E130*P130,2)</f>
        <v>0</v>
      </c>
      <c r="R130" s="160" t="s">
        <v>216</v>
      </c>
      <c r="S130" s="160" t="s">
        <v>217</v>
      </c>
      <c r="T130" s="161" t="s">
        <v>217</v>
      </c>
      <c r="U130" s="162">
        <v>1.0999999999999999E-2</v>
      </c>
      <c r="V130" s="162">
        <f>ROUND(E130*U130,2)</f>
        <v>0.37</v>
      </c>
      <c r="W130" s="162"/>
      <c r="X130" s="162" t="s">
        <v>218</v>
      </c>
      <c r="Y130" s="162" t="s">
        <v>175</v>
      </c>
      <c r="Z130" s="163"/>
      <c r="AA130" s="163"/>
      <c r="AB130" s="163"/>
      <c r="AC130" s="163"/>
      <c r="AD130" s="163"/>
      <c r="AE130" s="163"/>
      <c r="AF130" s="163"/>
      <c r="AG130" s="163" t="s">
        <v>219</v>
      </c>
      <c r="AH130" s="163"/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</row>
    <row r="131" spans="1:60" outlineLevel="2" x14ac:dyDescent="0.2">
      <c r="A131" s="164"/>
      <c r="B131" s="165"/>
      <c r="C131" s="269" t="s">
        <v>225</v>
      </c>
      <c r="D131" s="270"/>
      <c r="E131" s="270"/>
      <c r="F131" s="270"/>
      <c r="G131" s="270"/>
      <c r="H131" s="162"/>
      <c r="I131" s="162"/>
      <c r="J131" s="162"/>
      <c r="K131" s="162"/>
      <c r="L131" s="162"/>
      <c r="M131" s="162"/>
      <c r="N131" s="166"/>
      <c r="O131" s="166"/>
      <c r="P131" s="166"/>
      <c r="Q131" s="166"/>
      <c r="R131" s="162"/>
      <c r="S131" s="162"/>
      <c r="T131" s="162"/>
      <c r="U131" s="162"/>
      <c r="V131" s="162"/>
      <c r="W131" s="162"/>
      <c r="X131" s="162"/>
      <c r="Y131" s="162"/>
      <c r="Z131" s="163"/>
      <c r="AA131" s="163"/>
      <c r="AB131" s="163"/>
      <c r="AC131" s="163"/>
      <c r="AD131" s="163"/>
      <c r="AE131" s="163"/>
      <c r="AF131" s="163"/>
      <c r="AG131" s="163" t="s">
        <v>221</v>
      </c>
      <c r="AH131" s="163"/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</row>
    <row r="132" spans="1:60" outlineLevel="2" x14ac:dyDescent="0.2">
      <c r="A132" s="164"/>
      <c r="B132" s="165"/>
      <c r="C132" s="182" t="s">
        <v>1678</v>
      </c>
      <c r="D132" s="183"/>
      <c r="E132" s="184">
        <v>116.04021</v>
      </c>
      <c r="F132" s="162"/>
      <c r="G132" s="162"/>
      <c r="H132" s="162"/>
      <c r="I132" s="162"/>
      <c r="J132" s="162"/>
      <c r="K132" s="162"/>
      <c r="L132" s="162"/>
      <c r="M132" s="162"/>
      <c r="N132" s="166"/>
      <c r="O132" s="166"/>
      <c r="P132" s="166"/>
      <c r="Q132" s="166"/>
      <c r="R132" s="162"/>
      <c r="S132" s="162"/>
      <c r="T132" s="162"/>
      <c r="U132" s="162"/>
      <c r="V132" s="162"/>
      <c r="W132" s="162"/>
      <c r="X132" s="162"/>
      <c r="Y132" s="162"/>
      <c r="Z132" s="163"/>
      <c r="AA132" s="163"/>
      <c r="AB132" s="163"/>
      <c r="AC132" s="163"/>
      <c r="AD132" s="163"/>
      <c r="AE132" s="163"/>
      <c r="AF132" s="163"/>
      <c r="AG132" s="163" t="s">
        <v>222</v>
      </c>
      <c r="AH132" s="163">
        <v>0</v>
      </c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</row>
    <row r="133" spans="1:60" outlineLevel="3" x14ac:dyDescent="0.2">
      <c r="A133" s="164"/>
      <c r="B133" s="165"/>
      <c r="C133" s="182" t="s">
        <v>619</v>
      </c>
      <c r="D133" s="183"/>
      <c r="E133" s="184"/>
      <c r="F133" s="162"/>
      <c r="G133" s="162"/>
      <c r="H133" s="162"/>
      <c r="I133" s="162"/>
      <c r="J133" s="162"/>
      <c r="K133" s="162"/>
      <c r="L133" s="162"/>
      <c r="M133" s="162"/>
      <c r="N133" s="166"/>
      <c r="O133" s="166"/>
      <c r="P133" s="166"/>
      <c r="Q133" s="166"/>
      <c r="R133" s="162"/>
      <c r="S133" s="162"/>
      <c r="T133" s="162"/>
      <c r="U133" s="162"/>
      <c r="V133" s="162"/>
      <c r="W133" s="162"/>
      <c r="X133" s="162"/>
      <c r="Y133" s="162"/>
      <c r="Z133" s="163"/>
      <c r="AA133" s="163"/>
      <c r="AB133" s="163"/>
      <c r="AC133" s="163"/>
      <c r="AD133" s="163"/>
      <c r="AE133" s="163"/>
      <c r="AF133" s="163"/>
      <c r="AG133" s="163" t="s">
        <v>222</v>
      </c>
      <c r="AH133" s="163">
        <v>0</v>
      </c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</row>
    <row r="134" spans="1:60" outlineLevel="3" x14ac:dyDescent="0.2">
      <c r="A134" s="164"/>
      <c r="B134" s="165"/>
      <c r="C134" s="182" t="s">
        <v>1680</v>
      </c>
      <c r="D134" s="183"/>
      <c r="E134" s="184">
        <v>-82.624619999999993</v>
      </c>
      <c r="F134" s="162"/>
      <c r="G134" s="162"/>
      <c r="H134" s="162"/>
      <c r="I134" s="162"/>
      <c r="J134" s="162"/>
      <c r="K134" s="162"/>
      <c r="L134" s="162"/>
      <c r="M134" s="162"/>
      <c r="N134" s="166"/>
      <c r="O134" s="166"/>
      <c r="P134" s="166"/>
      <c r="Q134" s="166"/>
      <c r="R134" s="162"/>
      <c r="S134" s="162"/>
      <c r="T134" s="162"/>
      <c r="U134" s="162"/>
      <c r="V134" s="162"/>
      <c r="W134" s="162"/>
      <c r="X134" s="162"/>
      <c r="Y134" s="162"/>
      <c r="Z134" s="163"/>
      <c r="AA134" s="163"/>
      <c r="AB134" s="163"/>
      <c r="AC134" s="163"/>
      <c r="AD134" s="163"/>
      <c r="AE134" s="163"/>
      <c r="AF134" s="163"/>
      <c r="AG134" s="163" t="s">
        <v>222</v>
      </c>
      <c r="AH134" s="163">
        <v>0</v>
      </c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  <c r="AW134" s="163"/>
      <c r="AX134" s="163"/>
      <c r="AY134" s="163"/>
      <c r="AZ134" s="163"/>
      <c r="BA134" s="163"/>
      <c r="BB134" s="163"/>
      <c r="BC134" s="163"/>
      <c r="BD134" s="163"/>
      <c r="BE134" s="163"/>
      <c r="BF134" s="163"/>
      <c r="BG134" s="163"/>
      <c r="BH134" s="163"/>
    </row>
    <row r="135" spans="1:60" outlineLevel="1" x14ac:dyDescent="0.2">
      <c r="A135" s="155">
        <v>16</v>
      </c>
      <c r="B135" s="156" t="s">
        <v>226</v>
      </c>
      <c r="C135" s="157" t="s">
        <v>227</v>
      </c>
      <c r="D135" s="158" t="s">
        <v>215</v>
      </c>
      <c r="E135" s="159">
        <f>SUM(E137:E139)</f>
        <v>33.415590000000009</v>
      </c>
      <c r="F135" s="11"/>
      <c r="G135" s="160">
        <f>ROUND(E135*F135,2)</f>
        <v>0</v>
      </c>
      <c r="H135" s="11">
        <v>0</v>
      </c>
      <c r="I135" s="160">
        <f>ROUND(E135*H135,2)</f>
        <v>0</v>
      </c>
      <c r="J135" s="11">
        <v>513</v>
      </c>
      <c r="K135" s="160">
        <f>ROUND(E135*J135,2)</f>
        <v>17142.2</v>
      </c>
      <c r="L135" s="160">
        <v>21</v>
      </c>
      <c r="M135" s="160">
        <f>G135*(1+L135/100)</f>
        <v>0</v>
      </c>
      <c r="N135" s="159">
        <v>0</v>
      </c>
      <c r="O135" s="159">
        <f>ROUND(E135*N135,2)</f>
        <v>0</v>
      </c>
      <c r="P135" s="159">
        <v>0</v>
      </c>
      <c r="Q135" s="159">
        <f>ROUND(E135*P135,2)</f>
        <v>0</v>
      </c>
      <c r="R135" s="160" t="s">
        <v>216</v>
      </c>
      <c r="S135" s="160" t="s">
        <v>217</v>
      </c>
      <c r="T135" s="161" t="s">
        <v>217</v>
      </c>
      <c r="U135" s="162">
        <v>0</v>
      </c>
      <c r="V135" s="162">
        <f>ROUND(E135*U135,2)</f>
        <v>0</v>
      </c>
      <c r="W135" s="162"/>
      <c r="X135" s="162" t="s">
        <v>218</v>
      </c>
      <c r="Y135" s="162" t="s">
        <v>175</v>
      </c>
      <c r="Z135" s="163"/>
      <c r="AA135" s="163"/>
      <c r="AB135" s="163"/>
      <c r="AC135" s="163"/>
      <c r="AD135" s="163"/>
      <c r="AE135" s="163"/>
      <c r="AF135" s="163"/>
      <c r="AG135" s="163" t="s">
        <v>219</v>
      </c>
      <c r="AH135" s="163"/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</row>
    <row r="136" spans="1:60" outlineLevel="2" x14ac:dyDescent="0.2">
      <c r="A136" s="164"/>
      <c r="B136" s="165"/>
      <c r="C136" s="258" t="s">
        <v>228</v>
      </c>
      <c r="D136" s="259"/>
      <c r="E136" s="259"/>
      <c r="F136" s="259"/>
      <c r="G136" s="259"/>
      <c r="H136" s="162"/>
      <c r="I136" s="162"/>
      <c r="J136" s="162"/>
      <c r="K136" s="162"/>
      <c r="L136" s="162"/>
      <c r="M136" s="162"/>
      <c r="N136" s="166"/>
      <c r="O136" s="166"/>
      <c r="P136" s="166"/>
      <c r="Q136" s="166"/>
      <c r="R136" s="162"/>
      <c r="S136" s="162"/>
      <c r="T136" s="162"/>
      <c r="U136" s="162"/>
      <c r="V136" s="162"/>
      <c r="W136" s="162"/>
      <c r="X136" s="162"/>
      <c r="Y136" s="162"/>
      <c r="Z136" s="163"/>
      <c r="AA136" s="163"/>
      <c r="AB136" s="163"/>
      <c r="AC136" s="163"/>
      <c r="AD136" s="163"/>
      <c r="AE136" s="163"/>
      <c r="AF136" s="163"/>
      <c r="AG136" s="163" t="s">
        <v>178</v>
      </c>
      <c r="AH136" s="163"/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</row>
    <row r="137" spans="1:60" outlineLevel="2" x14ac:dyDescent="0.2">
      <c r="A137" s="164"/>
      <c r="B137" s="165"/>
      <c r="C137" s="182" t="s">
        <v>1678</v>
      </c>
      <c r="D137" s="183"/>
      <c r="E137" s="184">
        <v>116.04021</v>
      </c>
      <c r="F137" s="162"/>
      <c r="G137" s="162"/>
      <c r="H137" s="162"/>
      <c r="I137" s="162"/>
      <c r="J137" s="162"/>
      <c r="K137" s="162"/>
      <c r="L137" s="162"/>
      <c r="M137" s="162"/>
      <c r="N137" s="166"/>
      <c r="O137" s="166"/>
      <c r="P137" s="166"/>
      <c r="Q137" s="166"/>
      <c r="R137" s="162"/>
      <c r="S137" s="162"/>
      <c r="T137" s="162"/>
      <c r="U137" s="162"/>
      <c r="V137" s="162"/>
      <c r="W137" s="162"/>
      <c r="X137" s="162"/>
      <c r="Y137" s="162"/>
      <c r="Z137" s="163"/>
      <c r="AA137" s="163"/>
      <c r="AB137" s="163"/>
      <c r="AC137" s="163"/>
      <c r="AD137" s="163"/>
      <c r="AE137" s="163"/>
      <c r="AF137" s="163"/>
      <c r="AG137" s="163" t="s">
        <v>222</v>
      </c>
      <c r="AH137" s="163">
        <v>0</v>
      </c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  <c r="AW137" s="163"/>
      <c r="AX137" s="163"/>
      <c r="AY137" s="163"/>
      <c r="AZ137" s="163"/>
      <c r="BA137" s="163"/>
      <c r="BB137" s="163"/>
      <c r="BC137" s="163"/>
      <c r="BD137" s="163"/>
      <c r="BE137" s="163"/>
      <c r="BF137" s="163"/>
      <c r="BG137" s="163"/>
      <c r="BH137" s="163"/>
    </row>
    <row r="138" spans="1:60" outlineLevel="3" x14ac:dyDescent="0.2">
      <c r="A138" s="164"/>
      <c r="B138" s="165"/>
      <c r="C138" s="182" t="s">
        <v>619</v>
      </c>
      <c r="D138" s="183"/>
      <c r="E138" s="184"/>
      <c r="F138" s="162"/>
      <c r="G138" s="162"/>
      <c r="H138" s="162"/>
      <c r="I138" s="162"/>
      <c r="J138" s="162"/>
      <c r="K138" s="162"/>
      <c r="L138" s="162"/>
      <c r="M138" s="162"/>
      <c r="N138" s="166"/>
      <c r="O138" s="166"/>
      <c r="P138" s="166"/>
      <c r="Q138" s="166"/>
      <c r="R138" s="162"/>
      <c r="S138" s="162"/>
      <c r="T138" s="162"/>
      <c r="U138" s="162"/>
      <c r="V138" s="162"/>
      <c r="W138" s="162"/>
      <c r="X138" s="162"/>
      <c r="Y138" s="162"/>
      <c r="Z138" s="163"/>
      <c r="AA138" s="163"/>
      <c r="AB138" s="163"/>
      <c r="AC138" s="163"/>
      <c r="AD138" s="163"/>
      <c r="AE138" s="163"/>
      <c r="AF138" s="163"/>
      <c r="AG138" s="163" t="s">
        <v>222</v>
      </c>
      <c r="AH138" s="163">
        <v>0</v>
      </c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</row>
    <row r="139" spans="1:60" outlineLevel="3" x14ac:dyDescent="0.2">
      <c r="A139" s="164"/>
      <c r="B139" s="165"/>
      <c r="C139" s="182" t="s">
        <v>1680</v>
      </c>
      <c r="D139" s="183"/>
      <c r="E139" s="184">
        <v>-82.624619999999993</v>
      </c>
      <c r="F139" s="162"/>
      <c r="G139" s="162"/>
      <c r="H139" s="162"/>
      <c r="I139" s="162"/>
      <c r="J139" s="162"/>
      <c r="K139" s="162"/>
      <c r="L139" s="162"/>
      <c r="M139" s="162"/>
      <c r="N139" s="166"/>
      <c r="O139" s="166"/>
      <c r="P139" s="166"/>
      <c r="Q139" s="166"/>
      <c r="R139" s="162"/>
      <c r="S139" s="162"/>
      <c r="T139" s="162"/>
      <c r="U139" s="162"/>
      <c r="V139" s="162"/>
      <c r="W139" s="162"/>
      <c r="X139" s="162"/>
      <c r="Y139" s="162"/>
      <c r="Z139" s="163"/>
      <c r="AA139" s="163"/>
      <c r="AB139" s="163"/>
      <c r="AC139" s="163"/>
      <c r="AD139" s="163"/>
      <c r="AE139" s="163"/>
      <c r="AF139" s="163"/>
      <c r="AG139" s="163" t="s">
        <v>222</v>
      </c>
      <c r="AH139" s="163">
        <v>0</v>
      </c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63"/>
      <c r="BB139" s="163"/>
      <c r="BC139" s="163"/>
      <c r="BD139" s="163"/>
      <c r="BE139" s="163"/>
      <c r="BF139" s="163"/>
      <c r="BG139" s="163"/>
      <c r="BH139" s="163"/>
    </row>
    <row r="140" spans="1:60" ht="22.5" outlineLevel="1" x14ac:dyDescent="0.2">
      <c r="A140" s="155">
        <v>17</v>
      </c>
      <c r="B140" s="156" t="s">
        <v>635</v>
      </c>
      <c r="C140" s="157" t="s">
        <v>636</v>
      </c>
      <c r="D140" s="158" t="s">
        <v>215</v>
      </c>
      <c r="E140" s="159">
        <f>SUM(E143:E153)</f>
        <v>82.624620000000007</v>
      </c>
      <c r="F140" s="11"/>
      <c r="G140" s="160">
        <f>ROUND(E140*F140,2)</f>
        <v>0</v>
      </c>
      <c r="H140" s="11">
        <v>0</v>
      </c>
      <c r="I140" s="160">
        <f>ROUND(E140*H140,2)</f>
        <v>0</v>
      </c>
      <c r="J140" s="11">
        <v>147</v>
      </c>
      <c r="K140" s="160">
        <f>ROUND(E140*J140,2)</f>
        <v>12145.82</v>
      </c>
      <c r="L140" s="160">
        <v>21</v>
      </c>
      <c r="M140" s="160">
        <f>G140*(1+L140/100)</f>
        <v>0</v>
      </c>
      <c r="N140" s="159">
        <v>0</v>
      </c>
      <c r="O140" s="159">
        <f>ROUND(E140*N140,2)</f>
        <v>0</v>
      </c>
      <c r="P140" s="159">
        <v>0</v>
      </c>
      <c r="Q140" s="159">
        <f>ROUND(E140*P140,2)</f>
        <v>0</v>
      </c>
      <c r="R140" s="160" t="s">
        <v>216</v>
      </c>
      <c r="S140" s="160" t="s">
        <v>217</v>
      </c>
      <c r="T140" s="161" t="s">
        <v>217</v>
      </c>
      <c r="U140" s="162">
        <v>0.20200000000000001</v>
      </c>
      <c r="V140" s="162">
        <f>ROUND(E140*U140,2)</f>
        <v>16.690000000000001</v>
      </c>
      <c r="W140" s="162"/>
      <c r="X140" s="162" t="s">
        <v>218</v>
      </c>
      <c r="Y140" s="162" t="s">
        <v>175</v>
      </c>
      <c r="Z140" s="163"/>
      <c r="AA140" s="163"/>
      <c r="AB140" s="163"/>
      <c r="AC140" s="163"/>
      <c r="AD140" s="163"/>
      <c r="AE140" s="163"/>
      <c r="AF140" s="163"/>
      <c r="AG140" s="163" t="s">
        <v>219</v>
      </c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</row>
    <row r="141" spans="1:60" outlineLevel="2" x14ac:dyDescent="0.2">
      <c r="A141" s="164"/>
      <c r="B141" s="165"/>
      <c r="C141" s="269" t="s">
        <v>637</v>
      </c>
      <c r="D141" s="270"/>
      <c r="E141" s="270"/>
      <c r="F141" s="270"/>
      <c r="G141" s="270"/>
      <c r="H141" s="162"/>
      <c r="I141" s="162"/>
      <c r="J141" s="162"/>
      <c r="K141" s="162"/>
      <c r="L141" s="162"/>
      <c r="M141" s="162"/>
      <c r="N141" s="166"/>
      <c r="O141" s="166"/>
      <c r="P141" s="166"/>
      <c r="Q141" s="166"/>
      <c r="R141" s="162"/>
      <c r="S141" s="162"/>
      <c r="T141" s="162"/>
      <c r="U141" s="162"/>
      <c r="V141" s="162"/>
      <c r="W141" s="162"/>
      <c r="X141" s="162"/>
      <c r="Y141" s="162"/>
      <c r="Z141" s="163"/>
      <c r="AA141" s="163"/>
      <c r="AB141" s="163"/>
      <c r="AC141" s="163"/>
      <c r="AD141" s="163"/>
      <c r="AE141" s="163"/>
      <c r="AF141" s="163"/>
      <c r="AG141" s="163" t="s">
        <v>221</v>
      </c>
      <c r="AH141" s="163"/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63"/>
      <c r="BB141" s="163"/>
      <c r="BC141" s="163"/>
      <c r="BD141" s="163"/>
      <c r="BE141" s="163"/>
      <c r="BF141" s="163"/>
      <c r="BG141" s="163"/>
      <c r="BH141" s="163"/>
    </row>
    <row r="142" spans="1:60" outlineLevel="2" x14ac:dyDescent="0.2">
      <c r="A142" s="164"/>
      <c r="B142" s="165"/>
      <c r="C142" s="260" t="s">
        <v>638</v>
      </c>
      <c r="D142" s="261"/>
      <c r="E142" s="261"/>
      <c r="F142" s="261"/>
      <c r="G142" s="261"/>
      <c r="H142" s="162"/>
      <c r="I142" s="162"/>
      <c r="J142" s="162"/>
      <c r="K142" s="162"/>
      <c r="L142" s="162"/>
      <c r="M142" s="162"/>
      <c r="N142" s="166"/>
      <c r="O142" s="166"/>
      <c r="P142" s="166"/>
      <c r="Q142" s="166"/>
      <c r="R142" s="162"/>
      <c r="S142" s="162"/>
      <c r="T142" s="162"/>
      <c r="U142" s="162"/>
      <c r="V142" s="162"/>
      <c r="W142" s="162"/>
      <c r="X142" s="162"/>
      <c r="Y142" s="162"/>
      <c r="Z142" s="163"/>
      <c r="AA142" s="163"/>
      <c r="AB142" s="163"/>
      <c r="AC142" s="163"/>
      <c r="AD142" s="163"/>
      <c r="AE142" s="163"/>
      <c r="AF142" s="163"/>
      <c r="AG142" s="163" t="s">
        <v>178</v>
      </c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</row>
    <row r="143" spans="1:60" outlineLevel="2" x14ac:dyDescent="0.2">
      <c r="A143" s="164"/>
      <c r="B143" s="165"/>
      <c r="C143" s="182" t="s">
        <v>1678</v>
      </c>
      <c r="D143" s="183"/>
      <c r="E143" s="184">
        <v>116.04021</v>
      </c>
      <c r="F143" s="162"/>
      <c r="G143" s="162"/>
      <c r="H143" s="162"/>
      <c r="I143" s="162"/>
      <c r="J143" s="162"/>
      <c r="K143" s="162"/>
      <c r="L143" s="162"/>
      <c r="M143" s="162"/>
      <c r="N143" s="166"/>
      <c r="O143" s="166"/>
      <c r="P143" s="166"/>
      <c r="Q143" s="166"/>
      <c r="R143" s="162"/>
      <c r="S143" s="162"/>
      <c r="T143" s="162"/>
      <c r="U143" s="162"/>
      <c r="V143" s="162"/>
      <c r="W143" s="162"/>
      <c r="X143" s="162"/>
      <c r="Y143" s="162"/>
      <c r="Z143" s="163"/>
      <c r="AA143" s="163"/>
      <c r="AB143" s="163"/>
      <c r="AC143" s="163"/>
      <c r="AD143" s="163"/>
      <c r="AE143" s="163"/>
      <c r="AF143" s="163"/>
      <c r="AG143" s="163" t="s">
        <v>222</v>
      </c>
      <c r="AH143" s="163">
        <v>0</v>
      </c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3"/>
      <c r="BD143" s="163"/>
      <c r="BE143" s="163"/>
      <c r="BF143" s="163"/>
      <c r="BG143" s="163"/>
      <c r="BH143" s="163"/>
    </row>
    <row r="144" spans="1:60" outlineLevel="3" x14ac:dyDescent="0.2">
      <c r="A144" s="164"/>
      <c r="B144" s="165"/>
      <c r="C144" s="182" t="s">
        <v>904</v>
      </c>
      <c r="D144" s="183"/>
      <c r="E144" s="184"/>
      <c r="F144" s="162"/>
      <c r="G144" s="162"/>
      <c r="H144" s="162"/>
      <c r="I144" s="162"/>
      <c r="J144" s="162"/>
      <c r="K144" s="162"/>
      <c r="L144" s="162"/>
      <c r="M144" s="162"/>
      <c r="N144" s="166"/>
      <c r="O144" s="166"/>
      <c r="P144" s="166"/>
      <c r="Q144" s="166"/>
      <c r="R144" s="162"/>
      <c r="S144" s="162"/>
      <c r="T144" s="162"/>
      <c r="U144" s="162"/>
      <c r="V144" s="162"/>
      <c r="W144" s="162"/>
      <c r="X144" s="162"/>
      <c r="Y144" s="162"/>
      <c r="Z144" s="163"/>
      <c r="AA144" s="163"/>
      <c r="AB144" s="163"/>
      <c r="AC144" s="163"/>
      <c r="AD144" s="163"/>
      <c r="AE144" s="163"/>
      <c r="AF144" s="163"/>
      <c r="AG144" s="163" t="s">
        <v>222</v>
      </c>
      <c r="AH144" s="163">
        <v>0</v>
      </c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</row>
    <row r="145" spans="1:60" outlineLevel="3" x14ac:dyDescent="0.2">
      <c r="A145" s="164"/>
      <c r="B145" s="165"/>
      <c r="C145" s="182" t="s">
        <v>905</v>
      </c>
      <c r="D145" s="183"/>
      <c r="E145" s="184">
        <v>-4.6730000000000001E-2</v>
      </c>
      <c r="F145" s="162"/>
      <c r="G145" s="162"/>
      <c r="H145" s="162"/>
      <c r="I145" s="162"/>
      <c r="J145" s="162"/>
      <c r="K145" s="162"/>
      <c r="L145" s="162"/>
      <c r="M145" s="162"/>
      <c r="N145" s="166"/>
      <c r="O145" s="166"/>
      <c r="P145" s="166"/>
      <c r="Q145" s="166"/>
      <c r="R145" s="162"/>
      <c r="S145" s="162"/>
      <c r="T145" s="162"/>
      <c r="U145" s="162"/>
      <c r="V145" s="162"/>
      <c r="W145" s="162"/>
      <c r="X145" s="162"/>
      <c r="Y145" s="162"/>
      <c r="Z145" s="163"/>
      <c r="AA145" s="163"/>
      <c r="AB145" s="163"/>
      <c r="AC145" s="163"/>
      <c r="AD145" s="163"/>
      <c r="AE145" s="163"/>
      <c r="AF145" s="163"/>
      <c r="AG145" s="163" t="s">
        <v>222</v>
      </c>
      <c r="AH145" s="163">
        <v>0</v>
      </c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63"/>
      <c r="BB145" s="163"/>
      <c r="BC145" s="163"/>
      <c r="BD145" s="163"/>
      <c r="BE145" s="163"/>
      <c r="BF145" s="163"/>
      <c r="BG145" s="163"/>
      <c r="BH145" s="163"/>
    </row>
    <row r="146" spans="1:60" outlineLevel="3" x14ac:dyDescent="0.2">
      <c r="A146" s="164"/>
      <c r="B146" s="165"/>
      <c r="C146" s="182" t="s">
        <v>906</v>
      </c>
      <c r="D146" s="183"/>
      <c r="E146" s="184">
        <v>-0.13988999999999999</v>
      </c>
      <c r="F146" s="162"/>
      <c r="G146" s="162"/>
      <c r="H146" s="162"/>
      <c r="I146" s="162"/>
      <c r="J146" s="162"/>
      <c r="K146" s="162"/>
      <c r="L146" s="162"/>
      <c r="M146" s="162"/>
      <c r="N146" s="166"/>
      <c r="O146" s="166"/>
      <c r="P146" s="166"/>
      <c r="Q146" s="166"/>
      <c r="R146" s="162"/>
      <c r="S146" s="162"/>
      <c r="T146" s="162"/>
      <c r="U146" s="162"/>
      <c r="V146" s="162"/>
      <c r="W146" s="162"/>
      <c r="X146" s="162"/>
      <c r="Y146" s="162"/>
      <c r="Z146" s="163"/>
      <c r="AA146" s="163"/>
      <c r="AB146" s="163"/>
      <c r="AC146" s="163"/>
      <c r="AD146" s="163"/>
      <c r="AE146" s="163"/>
      <c r="AF146" s="163"/>
      <c r="AG146" s="163" t="s">
        <v>222</v>
      </c>
      <c r="AH146" s="163">
        <v>0</v>
      </c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</row>
    <row r="147" spans="1:60" outlineLevel="3" x14ac:dyDescent="0.2">
      <c r="A147" s="164"/>
      <c r="B147" s="165"/>
      <c r="C147" s="182" t="s">
        <v>907</v>
      </c>
      <c r="D147" s="183"/>
      <c r="E147" s="184">
        <v>-2.8039999999999999E-2</v>
      </c>
      <c r="F147" s="162"/>
      <c r="G147" s="162"/>
      <c r="H147" s="162"/>
      <c r="I147" s="162"/>
      <c r="J147" s="162"/>
      <c r="K147" s="162"/>
      <c r="L147" s="162"/>
      <c r="M147" s="162"/>
      <c r="N147" s="166"/>
      <c r="O147" s="166"/>
      <c r="P147" s="166"/>
      <c r="Q147" s="166"/>
      <c r="R147" s="162"/>
      <c r="S147" s="162"/>
      <c r="T147" s="162"/>
      <c r="U147" s="162"/>
      <c r="V147" s="162"/>
      <c r="W147" s="162"/>
      <c r="X147" s="162"/>
      <c r="Y147" s="162"/>
      <c r="Z147" s="163"/>
      <c r="AA147" s="163"/>
      <c r="AB147" s="163"/>
      <c r="AC147" s="163"/>
      <c r="AD147" s="163"/>
      <c r="AE147" s="163"/>
      <c r="AF147" s="163"/>
      <c r="AG147" s="163" t="s">
        <v>222</v>
      </c>
      <c r="AH147" s="163">
        <v>0</v>
      </c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</row>
    <row r="148" spans="1:60" outlineLevel="3" x14ac:dyDescent="0.2">
      <c r="A148" s="164"/>
      <c r="B148" s="165"/>
      <c r="C148" s="182" t="s">
        <v>908</v>
      </c>
      <c r="D148" s="183"/>
      <c r="E148" s="184">
        <v>-0.30143999999999999</v>
      </c>
      <c r="F148" s="162"/>
      <c r="G148" s="162"/>
      <c r="H148" s="162"/>
      <c r="I148" s="162"/>
      <c r="J148" s="162"/>
      <c r="K148" s="162"/>
      <c r="L148" s="162"/>
      <c r="M148" s="162"/>
      <c r="N148" s="166"/>
      <c r="O148" s="166"/>
      <c r="P148" s="166"/>
      <c r="Q148" s="166"/>
      <c r="R148" s="162"/>
      <c r="S148" s="162"/>
      <c r="T148" s="162"/>
      <c r="U148" s="162"/>
      <c r="V148" s="162"/>
      <c r="W148" s="162"/>
      <c r="X148" s="162"/>
      <c r="Y148" s="162"/>
      <c r="Z148" s="163"/>
      <c r="AA148" s="163"/>
      <c r="AB148" s="163"/>
      <c r="AC148" s="163"/>
      <c r="AD148" s="163"/>
      <c r="AE148" s="163"/>
      <c r="AF148" s="163"/>
      <c r="AG148" s="163" t="s">
        <v>222</v>
      </c>
      <c r="AH148" s="163">
        <v>0</v>
      </c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63"/>
      <c r="BB148" s="163"/>
      <c r="BC148" s="163"/>
      <c r="BD148" s="163"/>
      <c r="BE148" s="163"/>
      <c r="BF148" s="163"/>
      <c r="BG148" s="163"/>
      <c r="BH148" s="163"/>
    </row>
    <row r="149" spans="1:60" outlineLevel="3" x14ac:dyDescent="0.2">
      <c r="A149" s="164"/>
      <c r="B149" s="165"/>
      <c r="C149" s="182" t="s">
        <v>909</v>
      </c>
      <c r="D149" s="183"/>
      <c r="E149" s="184">
        <v>-2.4099999999999998E-3</v>
      </c>
      <c r="F149" s="162"/>
      <c r="G149" s="162"/>
      <c r="H149" s="162"/>
      <c r="I149" s="162"/>
      <c r="J149" s="162"/>
      <c r="K149" s="162"/>
      <c r="L149" s="162"/>
      <c r="M149" s="162"/>
      <c r="N149" s="166"/>
      <c r="O149" s="166"/>
      <c r="P149" s="166"/>
      <c r="Q149" s="166"/>
      <c r="R149" s="162"/>
      <c r="S149" s="162"/>
      <c r="T149" s="162"/>
      <c r="U149" s="162"/>
      <c r="V149" s="162"/>
      <c r="W149" s="162"/>
      <c r="X149" s="162"/>
      <c r="Y149" s="162"/>
      <c r="Z149" s="163"/>
      <c r="AA149" s="163"/>
      <c r="AB149" s="163"/>
      <c r="AC149" s="163"/>
      <c r="AD149" s="163"/>
      <c r="AE149" s="163"/>
      <c r="AF149" s="163"/>
      <c r="AG149" s="163" t="s">
        <v>222</v>
      </c>
      <c r="AH149" s="163">
        <v>0</v>
      </c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</row>
    <row r="150" spans="1:60" outlineLevel="3" x14ac:dyDescent="0.2">
      <c r="A150" s="164"/>
      <c r="B150" s="165"/>
      <c r="C150" s="182" t="s">
        <v>910</v>
      </c>
      <c r="D150" s="183"/>
      <c r="E150" s="184">
        <v>-1.558E-2</v>
      </c>
      <c r="F150" s="162"/>
      <c r="G150" s="162"/>
      <c r="H150" s="162"/>
      <c r="I150" s="162"/>
      <c r="J150" s="162"/>
      <c r="K150" s="162"/>
      <c r="L150" s="162"/>
      <c r="M150" s="162"/>
      <c r="N150" s="166"/>
      <c r="O150" s="166"/>
      <c r="P150" s="166"/>
      <c r="Q150" s="166"/>
      <c r="R150" s="162"/>
      <c r="S150" s="162"/>
      <c r="T150" s="162"/>
      <c r="U150" s="162"/>
      <c r="V150" s="162"/>
      <c r="W150" s="162"/>
      <c r="X150" s="162"/>
      <c r="Y150" s="162"/>
      <c r="Z150" s="163"/>
      <c r="AA150" s="163"/>
      <c r="AB150" s="163"/>
      <c r="AC150" s="163"/>
      <c r="AD150" s="163"/>
      <c r="AE150" s="163"/>
      <c r="AF150" s="163"/>
      <c r="AG150" s="163" t="s">
        <v>222</v>
      </c>
      <c r="AH150" s="163">
        <v>0</v>
      </c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63"/>
      <c r="BB150" s="163"/>
      <c r="BC150" s="163"/>
      <c r="BD150" s="163"/>
      <c r="BE150" s="163"/>
      <c r="BF150" s="163"/>
      <c r="BG150" s="163"/>
      <c r="BH150" s="163"/>
    </row>
    <row r="151" spans="1:60" outlineLevel="3" x14ac:dyDescent="0.2">
      <c r="A151" s="164"/>
      <c r="B151" s="165"/>
      <c r="C151" s="182" t="s">
        <v>1679</v>
      </c>
      <c r="D151" s="183"/>
      <c r="E151" s="184">
        <v>-24.6477</v>
      </c>
      <c r="F151" s="162"/>
      <c r="G151" s="162"/>
      <c r="H151" s="162"/>
      <c r="I151" s="162"/>
      <c r="J151" s="162"/>
      <c r="K151" s="162"/>
      <c r="L151" s="162"/>
      <c r="M151" s="162"/>
      <c r="N151" s="166"/>
      <c r="O151" s="166"/>
      <c r="P151" s="166"/>
      <c r="Q151" s="166"/>
      <c r="R151" s="162"/>
      <c r="S151" s="162"/>
      <c r="T151" s="162"/>
      <c r="U151" s="162"/>
      <c r="V151" s="162"/>
      <c r="W151" s="162"/>
      <c r="X151" s="162"/>
      <c r="Y151" s="162"/>
      <c r="Z151" s="163"/>
      <c r="AA151" s="163"/>
      <c r="AB151" s="163"/>
      <c r="AC151" s="163"/>
      <c r="AD151" s="163"/>
      <c r="AE151" s="163"/>
      <c r="AF151" s="163"/>
      <c r="AG151" s="163" t="s">
        <v>222</v>
      </c>
      <c r="AH151" s="163">
        <v>0</v>
      </c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3"/>
      <c r="AT151" s="163"/>
      <c r="AU151" s="163"/>
      <c r="AV151" s="163"/>
      <c r="AW151" s="163"/>
      <c r="AX151" s="163"/>
      <c r="AY151" s="163"/>
      <c r="AZ151" s="163"/>
      <c r="BA151" s="163"/>
      <c r="BB151" s="163"/>
      <c r="BC151" s="163"/>
      <c r="BD151" s="163"/>
      <c r="BE151" s="163"/>
      <c r="BF151" s="163"/>
      <c r="BG151" s="163"/>
      <c r="BH151" s="163"/>
    </row>
    <row r="152" spans="1:60" outlineLevel="3" x14ac:dyDescent="0.2">
      <c r="A152" s="164"/>
      <c r="B152" s="165"/>
      <c r="C152" s="182" t="s">
        <v>911</v>
      </c>
      <c r="D152" s="183"/>
      <c r="E152" s="184">
        <v>-8.0750399999999996</v>
      </c>
      <c r="F152" s="162"/>
      <c r="G152" s="162"/>
      <c r="H152" s="162"/>
      <c r="I152" s="162"/>
      <c r="J152" s="162"/>
      <c r="K152" s="162"/>
      <c r="L152" s="162"/>
      <c r="M152" s="162"/>
      <c r="N152" s="166"/>
      <c r="O152" s="166"/>
      <c r="P152" s="166"/>
      <c r="Q152" s="166"/>
      <c r="R152" s="162"/>
      <c r="S152" s="162"/>
      <c r="T152" s="162"/>
      <c r="U152" s="162"/>
      <c r="V152" s="162"/>
      <c r="W152" s="162"/>
      <c r="X152" s="162"/>
      <c r="Y152" s="162"/>
      <c r="Z152" s="163"/>
      <c r="AA152" s="163"/>
      <c r="AB152" s="163"/>
      <c r="AC152" s="163"/>
      <c r="AD152" s="163"/>
      <c r="AE152" s="163"/>
      <c r="AF152" s="163"/>
      <c r="AG152" s="163" t="s">
        <v>222</v>
      </c>
      <c r="AH152" s="163">
        <v>0</v>
      </c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</row>
    <row r="153" spans="1:60" outlineLevel="3" x14ac:dyDescent="0.2">
      <c r="A153" s="164"/>
      <c r="B153" s="165"/>
      <c r="C153" s="182" t="s">
        <v>912</v>
      </c>
      <c r="D153" s="183"/>
      <c r="E153" s="184">
        <v>-0.15876000000000001</v>
      </c>
      <c r="F153" s="162"/>
      <c r="G153" s="162"/>
      <c r="H153" s="162"/>
      <c r="I153" s="162"/>
      <c r="J153" s="162"/>
      <c r="K153" s="162"/>
      <c r="L153" s="162"/>
      <c r="M153" s="162"/>
      <c r="N153" s="166"/>
      <c r="O153" s="166"/>
      <c r="P153" s="166"/>
      <c r="Q153" s="166"/>
      <c r="R153" s="162"/>
      <c r="S153" s="162"/>
      <c r="T153" s="162"/>
      <c r="U153" s="162"/>
      <c r="V153" s="162"/>
      <c r="W153" s="162"/>
      <c r="X153" s="162"/>
      <c r="Y153" s="162"/>
      <c r="Z153" s="163"/>
      <c r="AA153" s="163"/>
      <c r="AB153" s="163"/>
      <c r="AC153" s="163"/>
      <c r="AD153" s="163"/>
      <c r="AE153" s="163"/>
      <c r="AF153" s="163"/>
      <c r="AG153" s="163" t="s">
        <v>222</v>
      </c>
      <c r="AH153" s="163">
        <v>0</v>
      </c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</row>
    <row r="154" spans="1:60" outlineLevel="1" x14ac:dyDescent="0.2">
      <c r="A154" s="155">
        <v>18</v>
      </c>
      <c r="B154" s="156" t="s">
        <v>913</v>
      </c>
      <c r="C154" s="157" t="s">
        <v>914</v>
      </c>
      <c r="D154" s="158" t="s">
        <v>215</v>
      </c>
      <c r="E154" s="159">
        <f>SUM(E157:E170)</f>
        <v>24.113610000000001</v>
      </c>
      <c r="F154" s="11"/>
      <c r="G154" s="160">
        <f>ROUND(E154*F154,2)</f>
        <v>0</v>
      </c>
      <c r="H154" s="11">
        <v>757.66</v>
      </c>
      <c r="I154" s="160">
        <f>ROUND(E154*H154,2)</f>
        <v>18269.919999999998</v>
      </c>
      <c r="J154" s="11">
        <v>719.34</v>
      </c>
      <c r="K154" s="160">
        <f>ROUND(E154*J154,2)</f>
        <v>17345.88</v>
      </c>
      <c r="L154" s="160">
        <v>21</v>
      </c>
      <c r="M154" s="160">
        <f>G154*(1+L154/100)</f>
        <v>0</v>
      </c>
      <c r="N154" s="159">
        <v>1.7</v>
      </c>
      <c r="O154" s="159">
        <f>ROUND(E154*N154,2)</f>
        <v>40.99</v>
      </c>
      <c r="P154" s="159">
        <v>0</v>
      </c>
      <c r="Q154" s="159">
        <f>ROUND(E154*P154,2)</f>
        <v>0</v>
      </c>
      <c r="R154" s="160" t="s">
        <v>216</v>
      </c>
      <c r="S154" s="160" t="s">
        <v>217</v>
      </c>
      <c r="T154" s="161" t="s">
        <v>217</v>
      </c>
      <c r="U154" s="162">
        <v>1.59</v>
      </c>
      <c r="V154" s="162">
        <f>ROUND(E154*U154,2)</f>
        <v>38.340000000000003</v>
      </c>
      <c r="W154" s="162"/>
      <c r="X154" s="162" t="s">
        <v>218</v>
      </c>
      <c r="Y154" s="162" t="s">
        <v>175</v>
      </c>
      <c r="Z154" s="163"/>
      <c r="AA154" s="163"/>
      <c r="AB154" s="163"/>
      <c r="AC154" s="163"/>
      <c r="AD154" s="163"/>
      <c r="AE154" s="163"/>
      <c r="AF154" s="163"/>
      <c r="AG154" s="163" t="s">
        <v>219</v>
      </c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</row>
    <row r="155" spans="1:60" ht="22.5" outlineLevel="2" x14ac:dyDescent="0.2">
      <c r="A155" s="164"/>
      <c r="B155" s="165"/>
      <c r="C155" s="269" t="s">
        <v>915</v>
      </c>
      <c r="D155" s="270"/>
      <c r="E155" s="270"/>
      <c r="F155" s="270"/>
      <c r="G155" s="270"/>
      <c r="H155" s="162"/>
      <c r="I155" s="162"/>
      <c r="J155" s="162"/>
      <c r="K155" s="162"/>
      <c r="L155" s="162"/>
      <c r="M155" s="162"/>
      <c r="N155" s="166"/>
      <c r="O155" s="166"/>
      <c r="P155" s="166"/>
      <c r="Q155" s="166"/>
      <c r="R155" s="162"/>
      <c r="S155" s="162"/>
      <c r="T155" s="162"/>
      <c r="U155" s="162"/>
      <c r="V155" s="162"/>
      <c r="W155" s="162"/>
      <c r="X155" s="162"/>
      <c r="Y155" s="162"/>
      <c r="Z155" s="163"/>
      <c r="AA155" s="163"/>
      <c r="AB155" s="163"/>
      <c r="AC155" s="163"/>
      <c r="AD155" s="163"/>
      <c r="AE155" s="163"/>
      <c r="AF155" s="163"/>
      <c r="AG155" s="163" t="s">
        <v>221</v>
      </c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73" t="str">
        <f>C155</f>
        <v>sypaninou z vhodných hornin tř. 1 - 4 nebo materiálem připraveným podél výkopu ve vzdálenosti do 3 m od jeho kraje, pro jakoukoliv hloubku výkopu a jakoukoliv míru zhutnění,</v>
      </c>
      <c r="BB155" s="163"/>
      <c r="BC155" s="163"/>
      <c r="BD155" s="163"/>
      <c r="BE155" s="163"/>
      <c r="BF155" s="163"/>
      <c r="BG155" s="163"/>
      <c r="BH155" s="163"/>
    </row>
    <row r="156" spans="1:60" outlineLevel="2" x14ac:dyDescent="0.2">
      <c r="A156" s="164"/>
      <c r="B156" s="165"/>
      <c r="C156" s="182" t="s">
        <v>916</v>
      </c>
      <c r="D156" s="183"/>
      <c r="E156" s="184"/>
      <c r="F156" s="162"/>
      <c r="G156" s="162"/>
      <c r="H156" s="162"/>
      <c r="I156" s="162"/>
      <c r="J156" s="162"/>
      <c r="K156" s="162"/>
      <c r="L156" s="162"/>
      <c r="M156" s="162"/>
      <c r="N156" s="166"/>
      <c r="O156" s="166"/>
      <c r="P156" s="166"/>
      <c r="Q156" s="166"/>
      <c r="R156" s="162"/>
      <c r="S156" s="162"/>
      <c r="T156" s="162"/>
      <c r="U156" s="162"/>
      <c r="V156" s="162"/>
      <c r="W156" s="162"/>
      <c r="X156" s="162"/>
      <c r="Y156" s="162"/>
      <c r="Z156" s="163"/>
      <c r="AA156" s="163"/>
      <c r="AB156" s="163"/>
      <c r="AC156" s="163"/>
      <c r="AD156" s="163"/>
      <c r="AE156" s="163"/>
      <c r="AF156" s="163"/>
      <c r="AG156" s="163" t="s">
        <v>222</v>
      </c>
      <c r="AH156" s="163">
        <v>0</v>
      </c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</row>
    <row r="157" spans="1:60" outlineLevel="3" x14ac:dyDescent="0.2">
      <c r="A157" s="164"/>
      <c r="B157" s="165"/>
      <c r="C157" s="182" t="s">
        <v>917</v>
      </c>
      <c r="D157" s="183"/>
      <c r="E157" s="184">
        <v>4.9005000000000001</v>
      </c>
      <c r="F157" s="162"/>
      <c r="G157" s="162"/>
      <c r="H157" s="162"/>
      <c r="I157" s="162"/>
      <c r="J157" s="162"/>
      <c r="K157" s="162"/>
      <c r="L157" s="162"/>
      <c r="M157" s="162"/>
      <c r="N157" s="166"/>
      <c r="O157" s="166"/>
      <c r="P157" s="166"/>
      <c r="Q157" s="166"/>
      <c r="R157" s="162"/>
      <c r="S157" s="162"/>
      <c r="T157" s="162"/>
      <c r="U157" s="162"/>
      <c r="V157" s="162"/>
      <c r="W157" s="162"/>
      <c r="X157" s="162"/>
      <c r="Y157" s="162"/>
      <c r="Z157" s="163"/>
      <c r="AA157" s="163"/>
      <c r="AB157" s="163"/>
      <c r="AC157" s="163"/>
      <c r="AD157" s="163"/>
      <c r="AE157" s="163"/>
      <c r="AF157" s="163"/>
      <c r="AG157" s="163" t="s">
        <v>222</v>
      </c>
      <c r="AH157" s="163">
        <v>0</v>
      </c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</row>
    <row r="158" spans="1:60" outlineLevel="3" x14ac:dyDescent="0.2">
      <c r="A158" s="164"/>
      <c r="B158" s="165"/>
      <c r="C158" s="182" t="s">
        <v>918</v>
      </c>
      <c r="D158" s="183"/>
      <c r="E158" s="184">
        <v>7.7220000000000004</v>
      </c>
      <c r="F158" s="162"/>
      <c r="G158" s="162"/>
      <c r="H158" s="162"/>
      <c r="I158" s="162"/>
      <c r="J158" s="162"/>
      <c r="K158" s="162"/>
      <c r="L158" s="162"/>
      <c r="M158" s="162"/>
      <c r="N158" s="166"/>
      <c r="O158" s="166"/>
      <c r="P158" s="166"/>
      <c r="Q158" s="166"/>
      <c r="R158" s="162"/>
      <c r="S158" s="162"/>
      <c r="T158" s="162"/>
      <c r="U158" s="162"/>
      <c r="V158" s="162"/>
      <c r="W158" s="162"/>
      <c r="X158" s="162"/>
      <c r="Y158" s="162"/>
      <c r="Z158" s="163"/>
      <c r="AA158" s="163"/>
      <c r="AB158" s="163"/>
      <c r="AC158" s="163"/>
      <c r="AD158" s="163"/>
      <c r="AE158" s="163"/>
      <c r="AF158" s="163"/>
      <c r="AG158" s="163" t="s">
        <v>222</v>
      </c>
      <c r="AH158" s="163">
        <v>0</v>
      </c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</row>
    <row r="159" spans="1:60" outlineLevel="3" x14ac:dyDescent="0.2">
      <c r="A159" s="164"/>
      <c r="B159" s="165"/>
      <c r="C159" s="182" t="s">
        <v>919</v>
      </c>
      <c r="D159" s="183"/>
      <c r="E159" s="184">
        <v>2.9403000000000001</v>
      </c>
      <c r="F159" s="162"/>
      <c r="G159" s="162"/>
      <c r="H159" s="162"/>
      <c r="I159" s="162"/>
      <c r="J159" s="162"/>
      <c r="K159" s="162"/>
      <c r="L159" s="162"/>
      <c r="M159" s="162"/>
      <c r="N159" s="166"/>
      <c r="O159" s="166"/>
      <c r="P159" s="166"/>
      <c r="Q159" s="166"/>
      <c r="R159" s="162"/>
      <c r="S159" s="162"/>
      <c r="T159" s="162"/>
      <c r="U159" s="162"/>
      <c r="V159" s="162"/>
      <c r="W159" s="162"/>
      <c r="X159" s="162"/>
      <c r="Y159" s="162"/>
      <c r="Z159" s="163"/>
      <c r="AA159" s="163"/>
      <c r="AB159" s="163"/>
      <c r="AC159" s="163"/>
      <c r="AD159" s="163"/>
      <c r="AE159" s="163"/>
      <c r="AF159" s="163"/>
      <c r="AG159" s="163" t="s">
        <v>222</v>
      </c>
      <c r="AH159" s="163">
        <v>0</v>
      </c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63"/>
      <c r="BB159" s="163"/>
      <c r="BC159" s="163"/>
      <c r="BD159" s="163"/>
      <c r="BE159" s="163"/>
      <c r="BF159" s="163"/>
      <c r="BG159" s="163"/>
      <c r="BH159" s="163"/>
    </row>
    <row r="160" spans="1:60" outlineLevel="3" x14ac:dyDescent="0.2">
      <c r="A160" s="164"/>
      <c r="B160" s="165"/>
      <c r="C160" s="182" t="s">
        <v>920</v>
      </c>
      <c r="D160" s="183"/>
      <c r="E160" s="184">
        <v>6.5549999999999997</v>
      </c>
      <c r="F160" s="162"/>
      <c r="G160" s="162"/>
      <c r="H160" s="162"/>
      <c r="I160" s="162"/>
      <c r="J160" s="162"/>
      <c r="K160" s="162"/>
      <c r="L160" s="162"/>
      <c r="M160" s="162"/>
      <c r="N160" s="166"/>
      <c r="O160" s="166"/>
      <c r="P160" s="166"/>
      <c r="Q160" s="166"/>
      <c r="R160" s="162"/>
      <c r="S160" s="162"/>
      <c r="T160" s="162"/>
      <c r="U160" s="162"/>
      <c r="V160" s="162"/>
      <c r="W160" s="162"/>
      <c r="X160" s="162"/>
      <c r="Y160" s="162"/>
      <c r="Z160" s="163"/>
      <c r="AA160" s="163"/>
      <c r="AB160" s="163"/>
      <c r="AC160" s="163"/>
      <c r="AD160" s="163"/>
      <c r="AE160" s="163"/>
      <c r="AF160" s="163"/>
      <c r="AG160" s="163" t="s">
        <v>222</v>
      </c>
      <c r="AH160" s="163">
        <v>0</v>
      </c>
      <c r="AI160" s="163"/>
      <c r="AJ160" s="163"/>
      <c r="AK160" s="163"/>
      <c r="AL160" s="163"/>
      <c r="AM160" s="163"/>
      <c r="AN160" s="163"/>
      <c r="AO160" s="163"/>
      <c r="AP160" s="163"/>
      <c r="AQ160" s="163"/>
      <c r="AR160" s="163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</row>
    <row r="161" spans="1:60" outlineLevel="3" x14ac:dyDescent="0.2">
      <c r="A161" s="164"/>
      <c r="B161" s="165"/>
      <c r="C161" s="182" t="s">
        <v>921</v>
      </c>
      <c r="D161" s="183"/>
      <c r="E161" s="184">
        <v>0.89639999999999997</v>
      </c>
      <c r="F161" s="162"/>
      <c r="G161" s="162"/>
      <c r="H161" s="162"/>
      <c r="I161" s="162"/>
      <c r="J161" s="162"/>
      <c r="K161" s="162"/>
      <c r="L161" s="162"/>
      <c r="M161" s="162"/>
      <c r="N161" s="166"/>
      <c r="O161" s="166"/>
      <c r="P161" s="166"/>
      <c r="Q161" s="166"/>
      <c r="R161" s="162"/>
      <c r="S161" s="162"/>
      <c r="T161" s="162"/>
      <c r="U161" s="162"/>
      <c r="V161" s="162"/>
      <c r="W161" s="162"/>
      <c r="X161" s="162"/>
      <c r="Y161" s="162"/>
      <c r="Z161" s="163"/>
      <c r="AA161" s="163"/>
      <c r="AB161" s="163"/>
      <c r="AC161" s="163"/>
      <c r="AD161" s="163"/>
      <c r="AE161" s="163"/>
      <c r="AF161" s="163"/>
      <c r="AG161" s="163" t="s">
        <v>222</v>
      </c>
      <c r="AH161" s="163">
        <v>0</v>
      </c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</row>
    <row r="162" spans="1:60" outlineLevel="3" x14ac:dyDescent="0.2">
      <c r="A162" s="164"/>
      <c r="B162" s="165"/>
      <c r="C162" s="182" t="s">
        <v>922</v>
      </c>
      <c r="D162" s="183"/>
      <c r="E162" s="184">
        <v>1.6335</v>
      </c>
      <c r="F162" s="162"/>
      <c r="G162" s="162"/>
      <c r="H162" s="162"/>
      <c r="I162" s="162"/>
      <c r="J162" s="162"/>
      <c r="K162" s="162"/>
      <c r="L162" s="162"/>
      <c r="M162" s="162"/>
      <c r="N162" s="166"/>
      <c r="O162" s="166"/>
      <c r="P162" s="166"/>
      <c r="Q162" s="166"/>
      <c r="R162" s="162"/>
      <c r="S162" s="162"/>
      <c r="T162" s="162"/>
      <c r="U162" s="162"/>
      <c r="V162" s="162"/>
      <c r="W162" s="162"/>
      <c r="X162" s="162"/>
      <c r="Y162" s="162"/>
      <c r="Z162" s="163"/>
      <c r="AA162" s="163"/>
      <c r="AB162" s="163"/>
      <c r="AC162" s="163"/>
      <c r="AD162" s="163"/>
      <c r="AE162" s="163"/>
      <c r="AF162" s="163"/>
      <c r="AG162" s="163" t="s">
        <v>222</v>
      </c>
      <c r="AH162" s="163">
        <v>0</v>
      </c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</row>
    <row r="163" spans="1:60" outlineLevel="3" x14ac:dyDescent="0.2">
      <c r="A163" s="164"/>
      <c r="B163" s="165"/>
      <c r="C163" s="182" t="s">
        <v>182</v>
      </c>
      <c r="D163" s="183"/>
      <c r="E163" s="184"/>
      <c r="F163" s="162"/>
      <c r="G163" s="162"/>
      <c r="H163" s="162"/>
      <c r="I163" s="162"/>
      <c r="J163" s="162"/>
      <c r="K163" s="162"/>
      <c r="L163" s="162"/>
      <c r="M163" s="162"/>
      <c r="N163" s="166"/>
      <c r="O163" s="166"/>
      <c r="P163" s="166"/>
      <c r="Q163" s="166"/>
      <c r="R163" s="162"/>
      <c r="S163" s="162"/>
      <c r="T163" s="162"/>
      <c r="U163" s="162"/>
      <c r="V163" s="162"/>
      <c r="W163" s="162"/>
      <c r="X163" s="162"/>
      <c r="Y163" s="162"/>
      <c r="Z163" s="163"/>
      <c r="AA163" s="163"/>
      <c r="AB163" s="163"/>
      <c r="AC163" s="163"/>
      <c r="AD163" s="163"/>
      <c r="AE163" s="163"/>
      <c r="AF163" s="163"/>
      <c r="AG163" s="163" t="s">
        <v>222</v>
      </c>
      <c r="AH163" s="163">
        <v>0</v>
      </c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</row>
    <row r="164" spans="1:60" outlineLevel="3" x14ac:dyDescent="0.2">
      <c r="A164" s="164"/>
      <c r="B164" s="165"/>
      <c r="C164" s="182" t="s">
        <v>904</v>
      </c>
      <c r="D164" s="183"/>
      <c r="E164" s="184"/>
      <c r="F164" s="162"/>
      <c r="G164" s="162"/>
      <c r="H164" s="162"/>
      <c r="I164" s="162"/>
      <c r="J164" s="162"/>
      <c r="K164" s="162"/>
      <c r="L164" s="162"/>
      <c r="M164" s="162"/>
      <c r="N164" s="166"/>
      <c r="O164" s="166"/>
      <c r="P164" s="166"/>
      <c r="Q164" s="166"/>
      <c r="R164" s="162"/>
      <c r="S164" s="162"/>
      <c r="T164" s="162"/>
      <c r="U164" s="162"/>
      <c r="V164" s="162"/>
      <c r="W164" s="162"/>
      <c r="X164" s="162"/>
      <c r="Y164" s="162"/>
      <c r="Z164" s="163"/>
      <c r="AA164" s="163"/>
      <c r="AB164" s="163"/>
      <c r="AC164" s="163"/>
      <c r="AD164" s="163"/>
      <c r="AE164" s="163"/>
      <c r="AF164" s="163"/>
      <c r="AG164" s="163" t="s">
        <v>222</v>
      </c>
      <c r="AH164" s="163">
        <v>0</v>
      </c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3"/>
      <c r="AU164" s="163"/>
      <c r="AV164" s="163"/>
      <c r="AW164" s="163"/>
      <c r="AX164" s="163"/>
      <c r="AY164" s="163"/>
      <c r="AZ164" s="163"/>
      <c r="BA164" s="163"/>
      <c r="BB164" s="163"/>
      <c r="BC164" s="163"/>
      <c r="BD164" s="163"/>
      <c r="BE164" s="163"/>
      <c r="BF164" s="163"/>
      <c r="BG164" s="163"/>
      <c r="BH164" s="163"/>
    </row>
    <row r="165" spans="1:60" outlineLevel="3" x14ac:dyDescent="0.2">
      <c r="A165" s="164"/>
      <c r="B165" s="165"/>
      <c r="C165" s="182" t="s">
        <v>905</v>
      </c>
      <c r="D165" s="183"/>
      <c r="E165" s="184">
        <v>-4.6730000000000001E-2</v>
      </c>
      <c r="F165" s="162"/>
      <c r="G165" s="162"/>
      <c r="H165" s="162"/>
      <c r="I165" s="162"/>
      <c r="J165" s="162"/>
      <c r="K165" s="162"/>
      <c r="L165" s="162"/>
      <c r="M165" s="162"/>
      <c r="N165" s="166"/>
      <c r="O165" s="166"/>
      <c r="P165" s="166"/>
      <c r="Q165" s="166"/>
      <c r="R165" s="162"/>
      <c r="S165" s="162"/>
      <c r="T165" s="162"/>
      <c r="U165" s="162"/>
      <c r="V165" s="162"/>
      <c r="W165" s="162"/>
      <c r="X165" s="162"/>
      <c r="Y165" s="162"/>
      <c r="Z165" s="163"/>
      <c r="AA165" s="163"/>
      <c r="AB165" s="163"/>
      <c r="AC165" s="163"/>
      <c r="AD165" s="163"/>
      <c r="AE165" s="163"/>
      <c r="AF165" s="163"/>
      <c r="AG165" s="163" t="s">
        <v>222</v>
      </c>
      <c r="AH165" s="163">
        <v>0</v>
      </c>
      <c r="AI165" s="163"/>
      <c r="AJ165" s="163"/>
      <c r="AK165" s="163"/>
      <c r="AL165" s="163"/>
      <c r="AM165" s="163"/>
      <c r="AN165" s="163"/>
      <c r="AO165" s="163"/>
      <c r="AP165" s="163"/>
      <c r="AQ165" s="163"/>
      <c r="AR165" s="163"/>
      <c r="AS165" s="163"/>
      <c r="AT165" s="163"/>
      <c r="AU165" s="163"/>
      <c r="AV165" s="163"/>
      <c r="AW165" s="163"/>
      <c r="AX165" s="163"/>
      <c r="AY165" s="163"/>
      <c r="AZ165" s="163"/>
      <c r="BA165" s="163"/>
      <c r="BB165" s="163"/>
      <c r="BC165" s="163"/>
      <c r="BD165" s="163"/>
      <c r="BE165" s="163"/>
      <c r="BF165" s="163"/>
      <c r="BG165" s="163"/>
      <c r="BH165" s="163"/>
    </row>
    <row r="166" spans="1:60" outlineLevel="3" x14ac:dyDescent="0.2">
      <c r="A166" s="164"/>
      <c r="B166" s="165"/>
      <c r="C166" s="182" t="s">
        <v>906</v>
      </c>
      <c r="D166" s="183"/>
      <c r="E166" s="184">
        <v>-0.13988999999999999</v>
      </c>
      <c r="F166" s="162"/>
      <c r="G166" s="162"/>
      <c r="H166" s="162"/>
      <c r="I166" s="162"/>
      <c r="J166" s="162"/>
      <c r="K166" s="162"/>
      <c r="L166" s="162"/>
      <c r="M166" s="162"/>
      <c r="N166" s="166"/>
      <c r="O166" s="166"/>
      <c r="P166" s="166"/>
      <c r="Q166" s="166"/>
      <c r="R166" s="162"/>
      <c r="S166" s="162"/>
      <c r="T166" s="162"/>
      <c r="U166" s="162"/>
      <c r="V166" s="162"/>
      <c r="W166" s="162"/>
      <c r="X166" s="162"/>
      <c r="Y166" s="162"/>
      <c r="Z166" s="163"/>
      <c r="AA166" s="163"/>
      <c r="AB166" s="163"/>
      <c r="AC166" s="163"/>
      <c r="AD166" s="163"/>
      <c r="AE166" s="163"/>
      <c r="AF166" s="163"/>
      <c r="AG166" s="163" t="s">
        <v>222</v>
      </c>
      <c r="AH166" s="163">
        <v>0</v>
      </c>
      <c r="AI166" s="163"/>
      <c r="AJ166" s="163"/>
      <c r="AK166" s="163"/>
      <c r="AL166" s="163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163"/>
      <c r="BB166" s="163"/>
      <c r="BC166" s="163"/>
      <c r="BD166" s="163"/>
      <c r="BE166" s="163"/>
      <c r="BF166" s="163"/>
      <c r="BG166" s="163"/>
      <c r="BH166" s="163"/>
    </row>
    <row r="167" spans="1:60" outlineLevel="3" x14ac:dyDescent="0.2">
      <c r="A167" s="164"/>
      <c r="B167" s="165"/>
      <c r="C167" s="182" t="s">
        <v>907</v>
      </c>
      <c r="D167" s="183"/>
      <c r="E167" s="184">
        <v>-2.8039999999999999E-2</v>
      </c>
      <c r="F167" s="162"/>
      <c r="G167" s="162"/>
      <c r="H167" s="162"/>
      <c r="I167" s="162"/>
      <c r="J167" s="162"/>
      <c r="K167" s="162"/>
      <c r="L167" s="162"/>
      <c r="M167" s="162"/>
      <c r="N167" s="166"/>
      <c r="O167" s="166"/>
      <c r="P167" s="166"/>
      <c r="Q167" s="166"/>
      <c r="R167" s="162"/>
      <c r="S167" s="162"/>
      <c r="T167" s="162"/>
      <c r="U167" s="162"/>
      <c r="V167" s="162"/>
      <c r="W167" s="162"/>
      <c r="X167" s="162"/>
      <c r="Y167" s="162"/>
      <c r="Z167" s="163"/>
      <c r="AA167" s="163"/>
      <c r="AB167" s="163"/>
      <c r="AC167" s="163"/>
      <c r="AD167" s="163"/>
      <c r="AE167" s="163"/>
      <c r="AF167" s="163"/>
      <c r="AG167" s="163" t="s">
        <v>222</v>
      </c>
      <c r="AH167" s="163">
        <v>0</v>
      </c>
      <c r="AI167" s="163"/>
      <c r="AJ167" s="163"/>
      <c r="AK167" s="163"/>
      <c r="AL167" s="163"/>
      <c r="AM167" s="163"/>
      <c r="AN167" s="163"/>
      <c r="AO167" s="163"/>
      <c r="AP167" s="163"/>
      <c r="AQ167" s="163"/>
      <c r="AR167" s="163"/>
      <c r="AS167" s="163"/>
      <c r="AT167" s="163"/>
      <c r="AU167" s="163"/>
      <c r="AV167" s="163"/>
      <c r="AW167" s="163"/>
      <c r="AX167" s="163"/>
      <c r="AY167" s="163"/>
      <c r="AZ167" s="163"/>
      <c r="BA167" s="163"/>
      <c r="BB167" s="163"/>
      <c r="BC167" s="163"/>
      <c r="BD167" s="163"/>
      <c r="BE167" s="163"/>
      <c r="BF167" s="163"/>
      <c r="BG167" s="163"/>
      <c r="BH167" s="163"/>
    </row>
    <row r="168" spans="1:60" outlineLevel="3" x14ac:dyDescent="0.2">
      <c r="A168" s="164"/>
      <c r="B168" s="165"/>
      <c r="C168" s="182" t="s">
        <v>908</v>
      </c>
      <c r="D168" s="183"/>
      <c r="E168" s="184">
        <v>-0.30143999999999999</v>
      </c>
      <c r="F168" s="162"/>
      <c r="G168" s="162"/>
      <c r="H168" s="162"/>
      <c r="I168" s="162"/>
      <c r="J168" s="162"/>
      <c r="K168" s="162"/>
      <c r="L168" s="162"/>
      <c r="M168" s="162"/>
      <c r="N168" s="166"/>
      <c r="O168" s="166"/>
      <c r="P168" s="166"/>
      <c r="Q168" s="166"/>
      <c r="R168" s="162"/>
      <c r="S168" s="162"/>
      <c r="T168" s="162"/>
      <c r="U168" s="162"/>
      <c r="V168" s="162"/>
      <c r="W168" s="162"/>
      <c r="X168" s="162"/>
      <c r="Y168" s="162"/>
      <c r="Z168" s="163"/>
      <c r="AA168" s="163"/>
      <c r="AB168" s="163"/>
      <c r="AC168" s="163"/>
      <c r="AD168" s="163"/>
      <c r="AE168" s="163"/>
      <c r="AF168" s="163"/>
      <c r="AG168" s="163" t="s">
        <v>222</v>
      </c>
      <c r="AH168" s="163">
        <v>0</v>
      </c>
      <c r="AI168" s="163"/>
      <c r="AJ168" s="163"/>
      <c r="AK168" s="163"/>
      <c r="AL168" s="163"/>
      <c r="AM168" s="163"/>
      <c r="AN168" s="163"/>
      <c r="AO168" s="163"/>
      <c r="AP168" s="163"/>
      <c r="AQ168" s="163"/>
      <c r="AR168" s="163"/>
      <c r="AS168" s="163"/>
      <c r="AT168" s="163"/>
      <c r="AU168" s="163"/>
      <c r="AV168" s="163"/>
      <c r="AW168" s="163"/>
      <c r="AX168" s="163"/>
      <c r="AY168" s="163"/>
      <c r="AZ168" s="163"/>
      <c r="BA168" s="163"/>
      <c r="BB168" s="163"/>
      <c r="BC168" s="163"/>
      <c r="BD168" s="163"/>
      <c r="BE168" s="163"/>
      <c r="BF168" s="163"/>
      <c r="BG168" s="163"/>
      <c r="BH168" s="163"/>
    </row>
    <row r="169" spans="1:60" outlineLevel="3" x14ac:dyDescent="0.2">
      <c r="A169" s="164"/>
      <c r="B169" s="165"/>
      <c r="C169" s="182" t="s">
        <v>909</v>
      </c>
      <c r="D169" s="183"/>
      <c r="E169" s="184">
        <v>-2.4099999999999998E-3</v>
      </c>
      <c r="F169" s="162"/>
      <c r="G169" s="162"/>
      <c r="H169" s="162"/>
      <c r="I169" s="162"/>
      <c r="J169" s="162"/>
      <c r="K169" s="162"/>
      <c r="L169" s="162"/>
      <c r="M169" s="162"/>
      <c r="N169" s="166"/>
      <c r="O169" s="166"/>
      <c r="P169" s="166"/>
      <c r="Q169" s="166"/>
      <c r="R169" s="162"/>
      <c r="S169" s="162"/>
      <c r="T169" s="162"/>
      <c r="U169" s="162"/>
      <c r="V169" s="162"/>
      <c r="W169" s="162"/>
      <c r="X169" s="162"/>
      <c r="Y169" s="162"/>
      <c r="Z169" s="163"/>
      <c r="AA169" s="163"/>
      <c r="AB169" s="163"/>
      <c r="AC169" s="163"/>
      <c r="AD169" s="163"/>
      <c r="AE169" s="163"/>
      <c r="AF169" s="163"/>
      <c r="AG169" s="163" t="s">
        <v>222</v>
      </c>
      <c r="AH169" s="163">
        <v>0</v>
      </c>
      <c r="AI169" s="163"/>
      <c r="AJ169" s="163"/>
      <c r="AK169" s="163"/>
      <c r="AL169" s="163"/>
      <c r="AM169" s="163"/>
      <c r="AN169" s="163"/>
      <c r="AO169" s="163"/>
      <c r="AP169" s="163"/>
      <c r="AQ169" s="163"/>
      <c r="AR169" s="163"/>
      <c r="AS169" s="163"/>
      <c r="AT169" s="163"/>
      <c r="AU169" s="163"/>
      <c r="AV169" s="163"/>
      <c r="AW169" s="163"/>
      <c r="AX169" s="163"/>
      <c r="AY169" s="163"/>
      <c r="AZ169" s="163"/>
      <c r="BA169" s="163"/>
      <c r="BB169" s="163"/>
      <c r="BC169" s="163"/>
      <c r="BD169" s="163"/>
      <c r="BE169" s="163"/>
      <c r="BF169" s="163"/>
      <c r="BG169" s="163"/>
      <c r="BH169" s="163"/>
    </row>
    <row r="170" spans="1:60" outlineLevel="3" x14ac:dyDescent="0.2">
      <c r="A170" s="164"/>
      <c r="B170" s="165"/>
      <c r="C170" s="182" t="s">
        <v>910</v>
      </c>
      <c r="D170" s="183"/>
      <c r="E170" s="184">
        <v>-1.558E-2</v>
      </c>
      <c r="F170" s="162"/>
      <c r="G170" s="162"/>
      <c r="H170" s="162"/>
      <c r="I170" s="162"/>
      <c r="J170" s="162"/>
      <c r="K170" s="162"/>
      <c r="L170" s="162"/>
      <c r="M170" s="162"/>
      <c r="N170" s="166"/>
      <c r="O170" s="166"/>
      <c r="P170" s="166"/>
      <c r="Q170" s="166"/>
      <c r="R170" s="162"/>
      <c r="S170" s="162"/>
      <c r="T170" s="162"/>
      <c r="U170" s="162"/>
      <c r="V170" s="162"/>
      <c r="W170" s="162"/>
      <c r="X170" s="162"/>
      <c r="Y170" s="162"/>
      <c r="Z170" s="163"/>
      <c r="AA170" s="163"/>
      <c r="AB170" s="163"/>
      <c r="AC170" s="163"/>
      <c r="AD170" s="163"/>
      <c r="AE170" s="163"/>
      <c r="AF170" s="163"/>
      <c r="AG170" s="163" t="s">
        <v>222</v>
      </c>
      <c r="AH170" s="163">
        <v>0</v>
      </c>
      <c r="AI170" s="163"/>
      <c r="AJ170" s="163"/>
      <c r="AK170" s="163"/>
      <c r="AL170" s="163"/>
      <c r="AM170" s="163"/>
      <c r="AN170" s="163"/>
      <c r="AO170" s="163"/>
      <c r="AP170" s="163"/>
      <c r="AQ170" s="163"/>
      <c r="AR170" s="163"/>
      <c r="AS170" s="163"/>
      <c r="AT170" s="163"/>
      <c r="AU170" s="163"/>
      <c r="AV170" s="163"/>
      <c r="AW170" s="163"/>
      <c r="AX170" s="163"/>
      <c r="AY170" s="163"/>
      <c r="AZ170" s="163"/>
      <c r="BA170" s="163"/>
      <c r="BB170" s="163"/>
      <c r="BC170" s="163"/>
      <c r="BD170" s="163"/>
      <c r="BE170" s="163"/>
      <c r="BF170" s="163"/>
      <c r="BG170" s="163"/>
      <c r="BH170" s="163"/>
    </row>
    <row r="171" spans="1:60" outlineLevel="1" x14ac:dyDescent="0.2">
      <c r="A171" s="155">
        <v>19</v>
      </c>
      <c r="B171" s="156" t="s">
        <v>640</v>
      </c>
      <c r="C171" s="157" t="s">
        <v>641</v>
      </c>
      <c r="D171" s="158" t="s">
        <v>231</v>
      </c>
      <c r="E171" s="159">
        <f>SUM(E174:E180)</f>
        <v>58.56</v>
      </c>
      <c r="F171" s="11"/>
      <c r="G171" s="160">
        <f>ROUND(E171*F171,2)</f>
        <v>0</v>
      </c>
      <c r="H171" s="11">
        <v>0.8</v>
      </c>
      <c r="I171" s="160">
        <f>ROUND(E171*H171,2)</f>
        <v>46.85</v>
      </c>
      <c r="J171" s="11">
        <v>10.7</v>
      </c>
      <c r="K171" s="160">
        <f>ROUND(E171*J171,2)</f>
        <v>626.59</v>
      </c>
      <c r="L171" s="160">
        <v>21</v>
      </c>
      <c r="M171" s="160">
        <f>G171*(1+L171/100)</f>
        <v>0</v>
      </c>
      <c r="N171" s="159">
        <v>0</v>
      </c>
      <c r="O171" s="159">
        <f>ROUND(E171*N171,2)</f>
        <v>0</v>
      </c>
      <c r="P171" s="159">
        <v>0</v>
      </c>
      <c r="Q171" s="159">
        <f>ROUND(E171*P171,2)</f>
        <v>0</v>
      </c>
      <c r="R171" s="160" t="s">
        <v>642</v>
      </c>
      <c r="S171" s="160" t="s">
        <v>217</v>
      </c>
      <c r="T171" s="161" t="s">
        <v>217</v>
      </c>
      <c r="U171" s="162">
        <v>2.1000000000000001E-2</v>
      </c>
      <c r="V171" s="162">
        <f>ROUND(E171*U171,2)</f>
        <v>1.23</v>
      </c>
      <c r="W171" s="162"/>
      <c r="X171" s="162" t="s">
        <v>218</v>
      </c>
      <c r="Y171" s="162" t="s">
        <v>175</v>
      </c>
      <c r="Z171" s="163"/>
      <c r="AA171" s="163"/>
      <c r="AB171" s="163"/>
      <c r="AC171" s="163"/>
      <c r="AD171" s="163"/>
      <c r="AE171" s="163"/>
      <c r="AF171" s="163"/>
      <c r="AG171" s="163" t="s">
        <v>328</v>
      </c>
      <c r="AH171" s="163"/>
      <c r="AI171" s="163"/>
      <c r="AJ171" s="163"/>
      <c r="AK171" s="163"/>
      <c r="AL171" s="163"/>
      <c r="AM171" s="163"/>
      <c r="AN171" s="163"/>
      <c r="AO171" s="163"/>
      <c r="AP171" s="163"/>
      <c r="AQ171" s="163"/>
      <c r="AR171" s="163"/>
      <c r="AS171" s="163"/>
      <c r="AT171" s="163"/>
      <c r="AU171" s="163"/>
      <c r="AV171" s="163"/>
      <c r="AW171" s="163"/>
      <c r="AX171" s="163"/>
      <c r="AY171" s="163"/>
      <c r="AZ171" s="163"/>
      <c r="BA171" s="163"/>
      <c r="BB171" s="163"/>
      <c r="BC171" s="163"/>
      <c r="BD171" s="163"/>
      <c r="BE171" s="163"/>
      <c r="BF171" s="163"/>
      <c r="BG171" s="163"/>
      <c r="BH171" s="163"/>
    </row>
    <row r="172" spans="1:60" outlineLevel="2" x14ac:dyDescent="0.2">
      <c r="A172" s="164"/>
      <c r="B172" s="165"/>
      <c r="C172" s="269" t="s">
        <v>643</v>
      </c>
      <c r="D172" s="270"/>
      <c r="E172" s="270"/>
      <c r="F172" s="270"/>
      <c r="G172" s="270"/>
      <c r="H172" s="162"/>
      <c r="I172" s="162"/>
      <c r="J172" s="162"/>
      <c r="K172" s="162"/>
      <c r="L172" s="162"/>
      <c r="M172" s="162"/>
      <c r="N172" s="166"/>
      <c r="O172" s="166"/>
      <c r="P172" s="166"/>
      <c r="Q172" s="166"/>
      <c r="R172" s="162"/>
      <c r="S172" s="162"/>
      <c r="T172" s="162"/>
      <c r="U172" s="162"/>
      <c r="V172" s="162"/>
      <c r="W172" s="162"/>
      <c r="X172" s="162"/>
      <c r="Y172" s="162"/>
      <c r="Z172" s="163"/>
      <c r="AA172" s="163"/>
      <c r="AB172" s="163"/>
      <c r="AC172" s="163"/>
      <c r="AD172" s="163"/>
      <c r="AE172" s="163"/>
      <c r="AF172" s="163"/>
      <c r="AG172" s="163" t="s">
        <v>221</v>
      </c>
      <c r="AH172" s="163"/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  <c r="AU172" s="163"/>
      <c r="AV172" s="163"/>
      <c r="AW172" s="163"/>
      <c r="AX172" s="163"/>
      <c r="AY172" s="163"/>
      <c r="AZ172" s="163"/>
      <c r="BA172" s="163"/>
      <c r="BB172" s="163"/>
      <c r="BC172" s="163"/>
      <c r="BD172" s="163"/>
      <c r="BE172" s="163"/>
      <c r="BF172" s="163"/>
      <c r="BG172" s="163"/>
      <c r="BH172" s="163"/>
    </row>
    <row r="173" spans="1:60" outlineLevel="2" x14ac:dyDescent="0.2">
      <c r="A173" s="164"/>
      <c r="B173" s="165"/>
      <c r="C173" s="182" t="s">
        <v>923</v>
      </c>
      <c r="D173" s="183"/>
      <c r="E173" s="184"/>
      <c r="F173" s="162"/>
      <c r="G173" s="162"/>
      <c r="H173" s="162"/>
      <c r="I173" s="162"/>
      <c r="J173" s="162"/>
      <c r="K173" s="162"/>
      <c r="L173" s="162"/>
      <c r="M173" s="162"/>
      <c r="N173" s="166"/>
      <c r="O173" s="166"/>
      <c r="P173" s="166"/>
      <c r="Q173" s="166"/>
      <c r="R173" s="162"/>
      <c r="S173" s="162"/>
      <c r="T173" s="162"/>
      <c r="U173" s="162"/>
      <c r="V173" s="162"/>
      <c r="W173" s="162"/>
      <c r="X173" s="162"/>
      <c r="Y173" s="162"/>
      <c r="Z173" s="163"/>
      <c r="AA173" s="163"/>
      <c r="AB173" s="163"/>
      <c r="AC173" s="163"/>
      <c r="AD173" s="163"/>
      <c r="AE173" s="163"/>
      <c r="AF173" s="163"/>
      <c r="AG173" s="163" t="s">
        <v>222</v>
      </c>
      <c r="AH173" s="163">
        <v>0</v>
      </c>
      <c r="AI173" s="163"/>
      <c r="AJ173" s="163"/>
      <c r="AK173" s="163"/>
      <c r="AL173" s="163"/>
      <c r="AM173" s="163"/>
      <c r="AN173" s="163"/>
      <c r="AO173" s="163"/>
      <c r="AP173" s="163"/>
      <c r="AQ173" s="163"/>
      <c r="AR173" s="163"/>
      <c r="AS173" s="163"/>
      <c r="AT173" s="163"/>
      <c r="AU173" s="163"/>
      <c r="AV173" s="163"/>
      <c r="AW173" s="163"/>
      <c r="AX173" s="163"/>
      <c r="AY173" s="163"/>
      <c r="AZ173" s="163"/>
      <c r="BA173" s="163"/>
      <c r="BB173" s="163"/>
      <c r="BC173" s="163"/>
      <c r="BD173" s="163"/>
      <c r="BE173" s="163"/>
      <c r="BF173" s="163"/>
      <c r="BG173" s="163"/>
      <c r="BH173" s="163"/>
    </row>
    <row r="174" spans="1:60" outlineLevel="3" x14ac:dyDescent="0.2">
      <c r="A174" s="164"/>
      <c r="B174" s="165"/>
      <c r="C174" s="182" t="s">
        <v>924</v>
      </c>
      <c r="D174" s="183"/>
      <c r="E174" s="184">
        <v>10.53</v>
      </c>
      <c r="F174" s="162"/>
      <c r="G174" s="162"/>
      <c r="H174" s="162"/>
      <c r="I174" s="162"/>
      <c r="J174" s="162"/>
      <c r="K174" s="162"/>
      <c r="L174" s="162"/>
      <c r="M174" s="162"/>
      <c r="N174" s="166"/>
      <c r="O174" s="166"/>
      <c r="P174" s="166"/>
      <c r="Q174" s="166"/>
      <c r="R174" s="162"/>
      <c r="S174" s="162"/>
      <c r="T174" s="162"/>
      <c r="U174" s="162"/>
      <c r="V174" s="162"/>
      <c r="W174" s="162"/>
      <c r="X174" s="162"/>
      <c r="Y174" s="162"/>
      <c r="Z174" s="163"/>
      <c r="AA174" s="163"/>
      <c r="AB174" s="163"/>
      <c r="AC174" s="163"/>
      <c r="AD174" s="163"/>
      <c r="AE174" s="163"/>
      <c r="AF174" s="163"/>
      <c r="AG174" s="163" t="s">
        <v>222</v>
      </c>
      <c r="AH174" s="163">
        <v>0</v>
      </c>
      <c r="AI174" s="163"/>
      <c r="AJ174" s="163"/>
      <c r="AK174" s="163"/>
      <c r="AL174" s="163"/>
      <c r="AM174" s="163"/>
      <c r="AN174" s="163"/>
      <c r="AO174" s="163"/>
      <c r="AP174" s="163"/>
      <c r="AQ174" s="163"/>
      <c r="AR174" s="163"/>
      <c r="AS174" s="163"/>
      <c r="AT174" s="163"/>
      <c r="AU174" s="163"/>
      <c r="AV174" s="163"/>
      <c r="AW174" s="163"/>
      <c r="AX174" s="163"/>
      <c r="AY174" s="163"/>
      <c r="AZ174" s="163"/>
      <c r="BA174" s="163"/>
      <c r="BB174" s="163"/>
      <c r="BC174" s="163"/>
      <c r="BD174" s="163"/>
      <c r="BE174" s="163"/>
      <c r="BF174" s="163"/>
      <c r="BG174" s="163"/>
      <c r="BH174" s="163"/>
    </row>
    <row r="175" spans="1:60" outlineLevel="3" x14ac:dyDescent="0.2">
      <c r="A175" s="164"/>
      <c r="B175" s="165"/>
      <c r="C175" s="182" t="s">
        <v>925</v>
      </c>
      <c r="D175" s="183"/>
      <c r="E175" s="184">
        <v>16.38</v>
      </c>
      <c r="F175" s="162"/>
      <c r="G175" s="162"/>
      <c r="H175" s="162"/>
      <c r="I175" s="162"/>
      <c r="J175" s="162"/>
      <c r="K175" s="162"/>
      <c r="L175" s="162"/>
      <c r="M175" s="162"/>
      <c r="N175" s="166"/>
      <c r="O175" s="166"/>
      <c r="P175" s="166"/>
      <c r="Q175" s="166"/>
      <c r="R175" s="162"/>
      <c r="S175" s="162"/>
      <c r="T175" s="162"/>
      <c r="U175" s="162"/>
      <c r="V175" s="162"/>
      <c r="W175" s="162"/>
      <c r="X175" s="162"/>
      <c r="Y175" s="162"/>
      <c r="Z175" s="163"/>
      <c r="AA175" s="163"/>
      <c r="AB175" s="163"/>
      <c r="AC175" s="163"/>
      <c r="AD175" s="163"/>
      <c r="AE175" s="163"/>
      <c r="AF175" s="163"/>
      <c r="AG175" s="163" t="s">
        <v>222</v>
      </c>
      <c r="AH175" s="163">
        <v>0</v>
      </c>
      <c r="AI175" s="163"/>
      <c r="AJ175" s="163"/>
      <c r="AK175" s="163"/>
      <c r="AL175" s="163"/>
      <c r="AM175" s="163"/>
      <c r="AN175" s="163"/>
      <c r="AO175" s="163"/>
      <c r="AP175" s="163"/>
      <c r="AQ175" s="163"/>
      <c r="AR175" s="163"/>
      <c r="AS175" s="163"/>
      <c r="AT175" s="163"/>
      <c r="AU175" s="163"/>
      <c r="AV175" s="163"/>
      <c r="AW175" s="163"/>
      <c r="AX175" s="163"/>
      <c r="AY175" s="163"/>
      <c r="AZ175" s="163"/>
      <c r="BA175" s="163"/>
      <c r="BB175" s="163"/>
      <c r="BC175" s="163"/>
      <c r="BD175" s="163"/>
      <c r="BE175" s="163"/>
      <c r="BF175" s="163"/>
      <c r="BG175" s="163"/>
      <c r="BH175" s="163"/>
    </row>
    <row r="176" spans="1:60" outlineLevel="3" x14ac:dyDescent="0.2">
      <c r="A176" s="164"/>
      <c r="B176" s="165"/>
      <c r="C176" s="182" t="s">
        <v>926</v>
      </c>
      <c r="D176" s="183"/>
      <c r="E176" s="184">
        <v>8.1</v>
      </c>
      <c r="F176" s="162"/>
      <c r="G176" s="162"/>
      <c r="H176" s="162"/>
      <c r="I176" s="162"/>
      <c r="J176" s="162"/>
      <c r="K176" s="162"/>
      <c r="L176" s="162"/>
      <c r="M176" s="162"/>
      <c r="N176" s="166"/>
      <c r="O176" s="166"/>
      <c r="P176" s="166"/>
      <c r="Q176" s="166"/>
      <c r="R176" s="162"/>
      <c r="S176" s="162"/>
      <c r="T176" s="162"/>
      <c r="U176" s="162"/>
      <c r="V176" s="162"/>
      <c r="W176" s="162"/>
      <c r="X176" s="162"/>
      <c r="Y176" s="162"/>
      <c r="Z176" s="163"/>
      <c r="AA176" s="163"/>
      <c r="AB176" s="163"/>
      <c r="AC176" s="163"/>
      <c r="AD176" s="163"/>
      <c r="AE176" s="163"/>
      <c r="AF176" s="163"/>
      <c r="AG176" s="163" t="s">
        <v>222</v>
      </c>
      <c r="AH176" s="163">
        <v>0</v>
      </c>
      <c r="AI176" s="163"/>
      <c r="AJ176" s="163"/>
      <c r="AK176" s="163"/>
      <c r="AL176" s="163"/>
      <c r="AM176" s="163"/>
      <c r="AN176" s="163"/>
      <c r="AO176" s="163"/>
      <c r="AP176" s="163"/>
      <c r="AQ176" s="163"/>
      <c r="AR176" s="163"/>
      <c r="AS176" s="163"/>
      <c r="AT176" s="163"/>
      <c r="AU176" s="163"/>
      <c r="AV176" s="163"/>
      <c r="AW176" s="163"/>
      <c r="AX176" s="163"/>
      <c r="AY176" s="163"/>
      <c r="AZ176" s="163"/>
      <c r="BA176" s="163"/>
      <c r="BB176" s="163"/>
      <c r="BC176" s="163"/>
      <c r="BD176" s="163"/>
      <c r="BE176" s="163"/>
      <c r="BF176" s="163"/>
      <c r="BG176" s="163"/>
      <c r="BH176" s="163"/>
    </row>
    <row r="177" spans="1:60" outlineLevel="3" x14ac:dyDescent="0.2">
      <c r="A177" s="164"/>
      <c r="B177" s="165"/>
      <c r="C177" s="182" t="s">
        <v>927</v>
      </c>
      <c r="D177" s="183"/>
      <c r="E177" s="184">
        <v>14.25</v>
      </c>
      <c r="F177" s="162"/>
      <c r="G177" s="162"/>
      <c r="H177" s="162"/>
      <c r="I177" s="162"/>
      <c r="J177" s="162"/>
      <c r="K177" s="162"/>
      <c r="L177" s="162"/>
      <c r="M177" s="162"/>
      <c r="N177" s="166"/>
      <c r="O177" s="166"/>
      <c r="P177" s="166"/>
      <c r="Q177" s="166"/>
      <c r="R177" s="162"/>
      <c r="S177" s="162"/>
      <c r="T177" s="162"/>
      <c r="U177" s="162"/>
      <c r="V177" s="162"/>
      <c r="W177" s="162"/>
      <c r="X177" s="162"/>
      <c r="Y177" s="162"/>
      <c r="Z177" s="163"/>
      <c r="AA177" s="163"/>
      <c r="AB177" s="163"/>
      <c r="AC177" s="163"/>
      <c r="AD177" s="163"/>
      <c r="AE177" s="163"/>
      <c r="AF177" s="163"/>
      <c r="AG177" s="163" t="s">
        <v>222</v>
      </c>
      <c r="AH177" s="163">
        <v>0</v>
      </c>
      <c r="AI177" s="163"/>
      <c r="AJ177" s="163"/>
      <c r="AK177" s="163"/>
      <c r="AL177" s="163"/>
      <c r="AM177" s="163"/>
      <c r="AN177" s="163"/>
      <c r="AO177" s="163"/>
      <c r="AP177" s="163"/>
      <c r="AQ177" s="163"/>
      <c r="AR177" s="163"/>
      <c r="AS177" s="163"/>
      <c r="AT177" s="163"/>
      <c r="AU177" s="163"/>
      <c r="AV177" s="163"/>
      <c r="AW177" s="163"/>
      <c r="AX177" s="163"/>
      <c r="AY177" s="163"/>
      <c r="AZ177" s="163"/>
      <c r="BA177" s="163"/>
      <c r="BB177" s="163"/>
      <c r="BC177" s="163"/>
      <c r="BD177" s="163"/>
      <c r="BE177" s="163"/>
      <c r="BF177" s="163"/>
      <c r="BG177" s="163"/>
      <c r="BH177" s="163"/>
    </row>
    <row r="178" spans="1:60" outlineLevel="3" x14ac:dyDescent="0.2">
      <c r="A178" s="164"/>
      <c r="B178" s="165"/>
      <c r="C178" s="182" t="s">
        <v>928</v>
      </c>
      <c r="D178" s="183"/>
      <c r="E178" s="184">
        <v>2.7</v>
      </c>
      <c r="F178" s="162"/>
      <c r="G178" s="162"/>
      <c r="H178" s="162"/>
      <c r="I178" s="162"/>
      <c r="J178" s="162"/>
      <c r="K178" s="162"/>
      <c r="L178" s="162"/>
      <c r="M178" s="162"/>
      <c r="N178" s="166"/>
      <c r="O178" s="166"/>
      <c r="P178" s="166"/>
      <c r="Q178" s="166"/>
      <c r="R178" s="162"/>
      <c r="S178" s="162"/>
      <c r="T178" s="162"/>
      <c r="U178" s="162"/>
      <c r="V178" s="162"/>
      <c r="W178" s="162"/>
      <c r="X178" s="162"/>
      <c r="Y178" s="162"/>
      <c r="Z178" s="163"/>
      <c r="AA178" s="163"/>
      <c r="AB178" s="163"/>
      <c r="AC178" s="163"/>
      <c r="AD178" s="163"/>
      <c r="AE178" s="163"/>
      <c r="AF178" s="163"/>
      <c r="AG178" s="163" t="s">
        <v>222</v>
      </c>
      <c r="AH178" s="163">
        <v>0</v>
      </c>
      <c r="AI178" s="163"/>
      <c r="AJ178" s="163"/>
      <c r="AK178" s="163"/>
      <c r="AL178" s="163"/>
      <c r="AM178" s="163"/>
      <c r="AN178" s="163"/>
      <c r="AO178" s="163"/>
      <c r="AP178" s="163"/>
      <c r="AQ178" s="163"/>
      <c r="AR178" s="163"/>
      <c r="AS178" s="163"/>
      <c r="AT178" s="163"/>
      <c r="AU178" s="163"/>
      <c r="AV178" s="163"/>
      <c r="AW178" s="163"/>
      <c r="AX178" s="163"/>
      <c r="AY178" s="163"/>
      <c r="AZ178" s="163"/>
      <c r="BA178" s="163"/>
      <c r="BB178" s="163"/>
      <c r="BC178" s="163"/>
      <c r="BD178" s="163"/>
      <c r="BE178" s="163"/>
      <c r="BF178" s="163"/>
      <c r="BG178" s="163"/>
      <c r="BH178" s="163"/>
    </row>
    <row r="179" spans="1:60" outlineLevel="3" x14ac:dyDescent="0.2">
      <c r="A179" s="164"/>
      <c r="B179" s="165"/>
      <c r="C179" s="182" t="s">
        <v>929</v>
      </c>
      <c r="D179" s="183"/>
      <c r="E179" s="184">
        <v>4.5</v>
      </c>
      <c r="F179" s="162"/>
      <c r="G179" s="162"/>
      <c r="H179" s="162"/>
      <c r="I179" s="162"/>
      <c r="J179" s="162"/>
      <c r="K179" s="162"/>
      <c r="L179" s="162"/>
      <c r="M179" s="162"/>
      <c r="N179" s="166"/>
      <c r="O179" s="166"/>
      <c r="P179" s="166"/>
      <c r="Q179" s="166"/>
      <c r="R179" s="162"/>
      <c r="S179" s="162"/>
      <c r="T179" s="162"/>
      <c r="U179" s="162"/>
      <c r="V179" s="162"/>
      <c r="W179" s="162"/>
      <c r="X179" s="162"/>
      <c r="Y179" s="162"/>
      <c r="Z179" s="163"/>
      <c r="AA179" s="163"/>
      <c r="AB179" s="163"/>
      <c r="AC179" s="163"/>
      <c r="AD179" s="163"/>
      <c r="AE179" s="163"/>
      <c r="AF179" s="163"/>
      <c r="AG179" s="163" t="s">
        <v>222</v>
      </c>
      <c r="AH179" s="163">
        <v>0</v>
      </c>
      <c r="AI179" s="163"/>
      <c r="AJ179" s="163"/>
      <c r="AK179" s="163"/>
      <c r="AL179" s="163"/>
      <c r="AM179" s="163"/>
      <c r="AN179" s="163"/>
      <c r="AO179" s="163"/>
      <c r="AP179" s="163"/>
      <c r="AQ179" s="163"/>
      <c r="AR179" s="163"/>
      <c r="AS179" s="163"/>
      <c r="AT179" s="163"/>
      <c r="AU179" s="163"/>
      <c r="AV179" s="163"/>
      <c r="AW179" s="163"/>
      <c r="AX179" s="163"/>
      <c r="AY179" s="163"/>
      <c r="AZ179" s="163"/>
      <c r="BA179" s="163"/>
      <c r="BB179" s="163"/>
      <c r="BC179" s="163"/>
      <c r="BD179" s="163"/>
      <c r="BE179" s="163"/>
      <c r="BF179" s="163"/>
      <c r="BG179" s="163"/>
      <c r="BH179" s="163"/>
    </row>
    <row r="180" spans="1:60" outlineLevel="3" x14ac:dyDescent="0.2">
      <c r="A180" s="164"/>
      <c r="B180" s="165"/>
      <c r="C180" s="182" t="s">
        <v>930</v>
      </c>
      <c r="D180" s="183"/>
      <c r="E180" s="184">
        <v>2.1</v>
      </c>
      <c r="F180" s="162"/>
      <c r="G180" s="162"/>
      <c r="H180" s="162"/>
      <c r="I180" s="162"/>
      <c r="J180" s="162"/>
      <c r="K180" s="162"/>
      <c r="L180" s="162"/>
      <c r="M180" s="162"/>
      <c r="N180" s="166"/>
      <c r="O180" s="166"/>
      <c r="P180" s="166"/>
      <c r="Q180" s="166"/>
      <c r="R180" s="162"/>
      <c r="S180" s="162"/>
      <c r="T180" s="162"/>
      <c r="U180" s="162"/>
      <c r="V180" s="162"/>
      <c r="W180" s="162"/>
      <c r="X180" s="162"/>
      <c r="Y180" s="162"/>
      <c r="Z180" s="163"/>
      <c r="AA180" s="163"/>
      <c r="AB180" s="163"/>
      <c r="AC180" s="163"/>
      <c r="AD180" s="163"/>
      <c r="AE180" s="163"/>
      <c r="AF180" s="163"/>
      <c r="AG180" s="163" t="s">
        <v>222</v>
      </c>
      <c r="AH180" s="163">
        <v>0</v>
      </c>
      <c r="AI180" s="163"/>
      <c r="AJ180" s="163"/>
      <c r="AK180" s="163"/>
      <c r="AL180" s="163"/>
      <c r="AM180" s="163"/>
      <c r="AN180" s="163"/>
      <c r="AO180" s="163"/>
      <c r="AP180" s="163"/>
      <c r="AQ180" s="163"/>
      <c r="AR180" s="163"/>
      <c r="AS180" s="163"/>
      <c r="AT180" s="163"/>
      <c r="AU180" s="163"/>
      <c r="AV180" s="163"/>
      <c r="AW180" s="163"/>
      <c r="AX180" s="163"/>
      <c r="AY180" s="163"/>
      <c r="AZ180" s="163"/>
      <c r="BA180" s="163"/>
      <c r="BB180" s="163"/>
      <c r="BC180" s="163"/>
      <c r="BD180" s="163"/>
      <c r="BE180" s="163"/>
      <c r="BF180" s="163"/>
      <c r="BG180" s="163"/>
      <c r="BH180" s="163"/>
    </row>
    <row r="181" spans="1:60" outlineLevel="1" x14ac:dyDescent="0.2">
      <c r="A181" s="155">
        <v>20</v>
      </c>
      <c r="B181" s="156" t="s">
        <v>229</v>
      </c>
      <c r="C181" s="157" t="s">
        <v>230</v>
      </c>
      <c r="D181" s="158" t="s">
        <v>231</v>
      </c>
      <c r="E181" s="159">
        <f>SUM(E184:E190)</f>
        <v>58.56</v>
      </c>
      <c r="F181" s="11"/>
      <c r="G181" s="160">
        <f>ROUND(E181*F181,2)</f>
        <v>0</v>
      </c>
      <c r="H181" s="11">
        <v>0</v>
      </c>
      <c r="I181" s="160">
        <f>ROUND(E181*H181,2)</f>
        <v>0</v>
      </c>
      <c r="J181" s="11">
        <v>15.8</v>
      </c>
      <c r="K181" s="160">
        <f>ROUND(E181*J181,2)</f>
        <v>925.25</v>
      </c>
      <c r="L181" s="160">
        <v>21</v>
      </c>
      <c r="M181" s="160">
        <f>G181*(1+L181/100)</f>
        <v>0</v>
      </c>
      <c r="N181" s="159">
        <v>0</v>
      </c>
      <c r="O181" s="159">
        <f>ROUND(E181*N181,2)</f>
        <v>0</v>
      </c>
      <c r="P181" s="159">
        <v>0</v>
      </c>
      <c r="Q181" s="159">
        <f>ROUND(E181*P181,2)</f>
        <v>0</v>
      </c>
      <c r="R181" s="160" t="s">
        <v>216</v>
      </c>
      <c r="S181" s="160" t="s">
        <v>217</v>
      </c>
      <c r="T181" s="161" t="s">
        <v>217</v>
      </c>
      <c r="U181" s="162">
        <v>1.7999999999999999E-2</v>
      </c>
      <c r="V181" s="162">
        <f>ROUND(E181*U181,2)</f>
        <v>1.05</v>
      </c>
      <c r="W181" s="162"/>
      <c r="X181" s="162" t="s">
        <v>218</v>
      </c>
      <c r="Y181" s="162" t="s">
        <v>175</v>
      </c>
      <c r="Z181" s="163"/>
      <c r="AA181" s="163"/>
      <c r="AB181" s="163"/>
      <c r="AC181" s="163"/>
      <c r="AD181" s="163"/>
      <c r="AE181" s="163"/>
      <c r="AF181" s="163"/>
      <c r="AG181" s="163" t="s">
        <v>219</v>
      </c>
      <c r="AH181" s="163"/>
      <c r="AI181" s="163"/>
      <c r="AJ181" s="163"/>
      <c r="AK181" s="163"/>
      <c r="AL181" s="163"/>
      <c r="AM181" s="163"/>
      <c r="AN181" s="163"/>
      <c r="AO181" s="163"/>
      <c r="AP181" s="163"/>
      <c r="AQ181" s="163"/>
      <c r="AR181" s="163"/>
      <c r="AS181" s="163"/>
      <c r="AT181" s="163"/>
      <c r="AU181" s="163"/>
      <c r="AV181" s="163"/>
      <c r="AW181" s="163"/>
      <c r="AX181" s="163"/>
      <c r="AY181" s="163"/>
      <c r="AZ181" s="163"/>
      <c r="BA181" s="163"/>
      <c r="BB181" s="163"/>
      <c r="BC181" s="163"/>
      <c r="BD181" s="163"/>
      <c r="BE181" s="163"/>
      <c r="BF181" s="163"/>
      <c r="BG181" s="163"/>
      <c r="BH181" s="163"/>
    </row>
    <row r="182" spans="1:60" outlineLevel="2" x14ac:dyDescent="0.2">
      <c r="A182" s="164"/>
      <c r="B182" s="165"/>
      <c r="C182" s="269" t="s">
        <v>232</v>
      </c>
      <c r="D182" s="270"/>
      <c r="E182" s="270"/>
      <c r="F182" s="270"/>
      <c r="G182" s="270"/>
      <c r="H182" s="162"/>
      <c r="I182" s="162"/>
      <c r="J182" s="162"/>
      <c r="K182" s="162"/>
      <c r="L182" s="162"/>
      <c r="M182" s="162"/>
      <c r="N182" s="166"/>
      <c r="O182" s="166"/>
      <c r="P182" s="166"/>
      <c r="Q182" s="166"/>
      <c r="R182" s="162"/>
      <c r="S182" s="162"/>
      <c r="T182" s="162"/>
      <c r="U182" s="162"/>
      <c r="V182" s="162"/>
      <c r="W182" s="162"/>
      <c r="X182" s="162"/>
      <c r="Y182" s="162"/>
      <c r="Z182" s="163"/>
      <c r="AA182" s="163"/>
      <c r="AB182" s="163"/>
      <c r="AC182" s="163"/>
      <c r="AD182" s="163"/>
      <c r="AE182" s="163"/>
      <c r="AF182" s="163"/>
      <c r="AG182" s="163" t="s">
        <v>221</v>
      </c>
      <c r="AH182" s="163"/>
      <c r="AI182" s="163"/>
      <c r="AJ182" s="163"/>
      <c r="AK182" s="163"/>
      <c r="AL182" s="163"/>
      <c r="AM182" s="163"/>
      <c r="AN182" s="163"/>
      <c r="AO182" s="163"/>
      <c r="AP182" s="163"/>
      <c r="AQ182" s="163"/>
      <c r="AR182" s="163"/>
      <c r="AS182" s="163"/>
      <c r="AT182" s="163"/>
      <c r="AU182" s="163"/>
      <c r="AV182" s="163"/>
      <c r="AW182" s="163"/>
      <c r="AX182" s="163"/>
      <c r="AY182" s="163"/>
      <c r="AZ182" s="163"/>
      <c r="BA182" s="163"/>
      <c r="BB182" s="163"/>
      <c r="BC182" s="163"/>
      <c r="BD182" s="163"/>
      <c r="BE182" s="163"/>
      <c r="BF182" s="163"/>
      <c r="BG182" s="163"/>
      <c r="BH182" s="163"/>
    </row>
    <row r="183" spans="1:60" outlineLevel="2" x14ac:dyDescent="0.2">
      <c r="A183" s="164"/>
      <c r="B183" s="165"/>
      <c r="C183" s="182" t="s">
        <v>923</v>
      </c>
      <c r="D183" s="183"/>
      <c r="E183" s="184"/>
      <c r="F183" s="162"/>
      <c r="G183" s="162"/>
      <c r="H183" s="162"/>
      <c r="I183" s="162"/>
      <c r="J183" s="162"/>
      <c r="K183" s="162"/>
      <c r="L183" s="162"/>
      <c r="M183" s="162"/>
      <c r="N183" s="166"/>
      <c r="O183" s="166"/>
      <c r="P183" s="166"/>
      <c r="Q183" s="166"/>
      <c r="R183" s="162"/>
      <c r="S183" s="162"/>
      <c r="T183" s="162"/>
      <c r="U183" s="162"/>
      <c r="V183" s="162"/>
      <c r="W183" s="162"/>
      <c r="X183" s="162"/>
      <c r="Y183" s="162"/>
      <c r="Z183" s="163"/>
      <c r="AA183" s="163"/>
      <c r="AB183" s="163"/>
      <c r="AC183" s="163"/>
      <c r="AD183" s="163"/>
      <c r="AE183" s="163"/>
      <c r="AF183" s="163"/>
      <c r="AG183" s="163" t="s">
        <v>222</v>
      </c>
      <c r="AH183" s="163">
        <v>0</v>
      </c>
      <c r="AI183" s="163"/>
      <c r="AJ183" s="163"/>
      <c r="AK183" s="163"/>
      <c r="AL183" s="163"/>
      <c r="AM183" s="163"/>
      <c r="AN183" s="163"/>
      <c r="AO183" s="163"/>
      <c r="AP183" s="163"/>
      <c r="AQ183" s="163"/>
      <c r="AR183" s="163"/>
      <c r="AS183" s="163"/>
      <c r="AT183" s="163"/>
      <c r="AU183" s="163"/>
      <c r="AV183" s="163"/>
      <c r="AW183" s="163"/>
      <c r="AX183" s="163"/>
      <c r="AY183" s="163"/>
      <c r="AZ183" s="163"/>
      <c r="BA183" s="163"/>
      <c r="BB183" s="163"/>
      <c r="BC183" s="163"/>
      <c r="BD183" s="163"/>
      <c r="BE183" s="163"/>
      <c r="BF183" s="163"/>
      <c r="BG183" s="163"/>
      <c r="BH183" s="163"/>
    </row>
    <row r="184" spans="1:60" outlineLevel="3" x14ac:dyDescent="0.2">
      <c r="A184" s="164"/>
      <c r="B184" s="165"/>
      <c r="C184" s="182" t="s">
        <v>924</v>
      </c>
      <c r="D184" s="183"/>
      <c r="E184" s="184">
        <v>10.53</v>
      </c>
      <c r="F184" s="162"/>
      <c r="G184" s="162"/>
      <c r="H184" s="162"/>
      <c r="I184" s="162"/>
      <c r="J184" s="162"/>
      <c r="K184" s="162"/>
      <c r="L184" s="162"/>
      <c r="M184" s="162"/>
      <c r="N184" s="166"/>
      <c r="O184" s="166"/>
      <c r="P184" s="166"/>
      <c r="Q184" s="166"/>
      <c r="R184" s="162"/>
      <c r="S184" s="162"/>
      <c r="T184" s="162"/>
      <c r="U184" s="162"/>
      <c r="V184" s="162"/>
      <c r="W184" s="162"/>
      <c r="X184" s="162"/>
      <c r="Y184" s="162"/>
      <c r="Z184" s="163"/>
      <c r="AA184" s="163"/>
      <c r="AB184" s="163"/>
      <c r="AC184" s="163"/>
      <c r="AD184" s="163"/>
      <c r="AE184" s="163"/>
      <c r="AF184" s="163"/>
      <c r="AG184" s="163" t="s">
        <v>222</v>
      </c>
      <c r="AH184" s="163">
        <v>0</v>
      </c>
      <c r="AI184" s="163"/>
      <c r="AJ184" s="163"/>
      <c r="AK184" s="163"/>
      <c r="AL184" s="163"/>
      <c r="AM184" s="163"/>
      <c r="AN184" s="163"/>
      <c r="AO184" s="163"/>
      <c r="AP184" s="163"/>
      <c r="AQ184" s="163"/>
      <c r="AR184" s="163"/>
      <c r="AS184" s="163"/>
      <c r="AT184" s="163"/>
      <c r="AU184" s="163"/>
      <c r="AV184" s="163"/>
      <c r="AW184" s="163"/>
      <c r="AX184" s="163"/>
      <c r="AY184" s="163"/>
      <c r="AZ184" s="163"/>
      <c r="BA184" s="163"/>
      <c r="BB184" s="163"/>
      <c r="BC184" s="163"/>
      <c r="BD184" s="163"/>
      <c r="BE184" s="163"/>
      <c r="BF184" s="163"/>
      <c r="BG184" s="163"/>
      <c r="BH184" s="163"/>
    </row>
    <row r="185" spans="1:60" outlineLevel="3" x14ac:dyDescent="0.2">
      <c r="A185" s="164"/>
      <c r="B185" s="165"/>
      <c r="C185" s="182" t="s">
        <v>925</v>
      </c>
      <c r="D185" s="183"/>
      <c r="E185" s="184">
        <v>16.38</v>
      </c>
      <c r="F185" s="162"/>
      <c r="G185" s="162"/>
      <c r="H185" s="162"/>
      <c r="I185" s="162"/>
      <c r="J185" s="162"/>
      <c r="K185" s="162"/>
      <c r="L185" s="162"/>
      <c r="M185" s="162"/>
      <c r="N185" s="166"/>
      <c r="O185" s="166"/>
      <c r="P185" s="166"/>
      <c r="Q185" s="166"/>
      <c r="R185" s="162"/>
      <c r="S185" s="162"/>
      <c r="T185" s="162"/>
      <c r="U185" s="162"/>
      <c r="V185" s="162"/>
      <c r="W185" s="162"/>
      <c r="X185" s="162"/>
      <c r="Y185" s="162"/>
      <c r="Z185" s="163"/>
      <c r="AA185" s="163"/>
      <c r="AB185" s="163"/>
      <c r="AC185" s="163"/>
      <c r="AD185" s="163"/>
      <c r="AE185" s="163"/>
      <c r="AF185" s="163"/>
      <c r="AG185" s="163" t="s">
        <v>222</v>
      </c>
      <c r="AH185" s="163">
        <v>0</v>
      </c>
      <c r="AI185" s="163"/>
      <c r="AJ185" s="163"/>
      <c r="AK185" s="163"/>
      <c r="AL185" s="163"/>
      <c r="AM185" s="163"/>
      <c r="AN185" s="163"/>
      <c r="AO185" s="163"/>
      <c r="AP185" s="163"/>
      <c r="AQ185" s="163"/>
      <c r="AR185" s="163"/>
      <c r="AS185" s="163"/>
      <c r="AT185" s="163"/>
      <c r="AU185" s="163"/>
      <c r="AV185" s="163"/>
      <c r="AW185" s="163"/>
      <c r="AX185" s="163"/>
      <c r="AY185" s="163"/>
      <c r="AZ185" s="163"/>
      <c r="BA185" s="163"/>
      <c r="BB185" s="163"/>
      <c r="BC185" s="163"/>
      <c r="BD185" s="163"/>
      <c r="BE185" s="163"/>
      <c r="BF185" s="163"/>
      <c r="BG185" s="163"/>
      <c r="BH185" s="163"/>
    </row>
    <row r="186" spans="1:60" outlineLevel="3" x14ac:dyDescent="0.2">
      <c r="A186" s="164"/>
      <c r="B186" s="165"/>
      <c r="C186" s="182" t="s">
        <v>926</v>
      </c>
      <c r="D186" s="183"/>
      <c r="E186" s="184">
        <v>8.1</v>
      </c>
      <c r="F186" s="162"/>
      <c r="G186" s="162"/>
      <c r="H186" s="162"/>
      <c r="I186" s="162"/>
      <c r="J186" s="162"/>
      <c r="K186" s="162"/>
      <c r="L186" s="162"/>
      <c r="M186" s="162"/>
      <c r="N186" s="166"/>
      <c r="O186" s="166"/>
      <c r="P186" s="166"/>
      <c r="Q186" s="166"/>
      <c r="R186" s="162"/>
      <c r="S186" s="162"/>
      <c r="T186" s="162"/>
      <c r="U186" s="162"/>
      <c r="V186" s="162"/>
      <c r="W186" s="162"/>
      <c r="X186" s="162"/>
      <c r="Y186" s="162"/>
      <c r="Z186" s="163"/>
      <c r="AA186" s="163"/>
      <c r="AB186" s="163"/>
      <c r="AC186" s="163"/>
      <c r="AD186" s="163"/>
      <c r="AE186" s="163"/>
      <c r="AF186" s="163"/>
      <c r="AG186" s="163" t="s">
        <v>222</v>
      </c>
      <c r="AH186" s="163">
        <v>0</v>
      </c>
      <c r="AI186" s="163"/>
      <c r="AJ186" s="163"/>
      <c r="AK186" s="163"/>
      <c r="AL186" s="163"/>
      <c r="AM186" s="163"/>
      <c r="AN186" s="163"/>
      <c r="AO186" s="163"/>
      <c r="AP186" s="163"/>
      <c r="AQ186" s="163"/>
      <c r="AR186" s="163"/>
      <c r="AS186" s="163"/>
      <c r="AT186" s="163"/>
      <c r="AU186" s="163"/>
      <c r="AV186" s="163"/>
      <c r="AW186" s="163"/>
      <c r="AX186" s="163"/>
      <c r="AY186" s="163"/>
      <c r="AZ186" s="163"/>
      <c r="BA186" s="163"/>
      <c r="BB186" s="163"/>
      <c r="BC186" s="163"/>
      <c r="BD186" s="163"/>
      <c r="BE186" s="163"/>
      <c r="BF186" s="163"/>
      <c r="BG186" s="163"/>
      <c r="BH186" s="163"/>
    </row>
    <row r="187" spans="1:60" outlineLevel="3" x14ac:dyDescent="0.2">
      <c r="A187" s="164"/>
      <c r="B187" s="165"/>
      <c r="C187" s="182" t="s">
        <v>927</v>
      </c>
      <c r="D187" s="183"/>
      <c r="E187" s="184">
        <v>14.25</v>
      </c>
      <c r="F187" s="162"/>
      <c r="G187" s="162"/>
      <c r="H187" s="162"/>
      <c r="I187" s="162"/>
      <c r="J187" s="162"/>
      <c r="K187" s="162"/>
      <c r="L187" s="162"/>
      <c r="M187" s="162"/>
      <c r="N187" s="166"/>
      <c r="O187" s="166"/>
      <c r="P187" s="166"/>
      <c r="Q187" s="166"/>
      <c r="R187" s="162"/>
      <c r="S187" s="162"/>
      <c r="T187" s="162"/>
      <c r="U187" s="162"/>
      <c r="V187" s="162"/>
      <c r="W187" s="162"/>
      <c r="X187" s="162"/>
      <c r="Y187" s="162"/>
      <c r="Z187" s="163"/>
      <c r="AA187" s="163"/>
      <c r="AB187" s="163"/>
      <c r="AC187" s="163"/>
      <c r="AD187" s="163"/>
      <c r="AE187" s="163"/>
      <c r="AF187" s="163"/>
      <c r="AG187" s="163" t="s">
        <v>222</v>
      </c>
      <c r="AH187" s="163">
        <v>0</v>
      </c>
      <c r="AI187" s="163"/>
      <c r="AJ187" s="163"/>
      <c r="AK187" s="163"/>
      <c r="AL187" s="163"/>
      <c r="AM187" s="163"/>
      <c r="AN187" s="163"/>
      <c r="AO187" s="163"/>
      <c r="AP187" s="163"/>
      <c r="AQ187" s="163"/>
      <c r="AR187" s="163"/>
      <c r="AS187" s="163"/>
      <c r="AT187" s="163"/>
      <c r="AU187" s="163"/>
      <c r="AV187" s="163"/>
      <c r="AW187" s="163"/>
      <c r="AX187" s="163"/>
      <c r="AY187" s="163"/>
      <c r="AZ187" s="163"/>
      <c r="BA187" s="163"/>
      <c r="BB187" s="163"/>
      <c r="BC187" s="163"/>
      <c r="BD187" s="163"/>
      <c r="BE187" s="163"/>
      <c r="BF187" s="163"/>
      <c r="BG187" s="163"/>
      <c r="BH187" s="163"/>
    </row>
    <row r="188" spans="1:60" outlineLevel="3" x14ac:dyDescent="0.2">
      <c r="A188" s="164"/>
      <c r="B188" s="165"/>
      <c r="C188" s="182" t="s">
        <v>928</v>
      </c>
      <c r="D188" s="183"/>
      <c r="E188" s="184">
        <v>2.7</v>
      </c>
      <c r="F188" s="162"/>
      <c r="G188" s="162"/>
      <c r="H188" s="162"/>
      <c r="I188" s="162"/>
      <c r="J188" s="162"/>
      <c r="K188" s="162"/>
      <c r="L188" s="162"/>
      <c r="M188" s="162"/>
      <c r="N188" s="166"/>
      <c r="O188" s="166"/>
      <c r="P188" s="166"/>
      <c r="Q188" s="166"/>
      <c r="R188" s="162"/>
      <c r="S188" s="162"/>
      <c r="T188" s="162"/>
      <c r="U188" s="162"/>
      <c r="V188" s="162"/>
      <c r="W188" s="162"/>
      <c r="X188" s="162"/>
      <c r="Y188" s="162"/>
      <c r="Z188" s="163"/>
      <c r="AA188" s="163"/>
      <c r="AB188" s="163"/>
      <c r="AC188" s="163"/>
      <c r="AD188" s="163"/>
      <c r="AE188" s="163"/>
      <c r="AF188" s="163"/>
      <c r="AG188" s="163" t="s">
        <v>222</v>
      </c>
      <c r="AH188" s="163">
        <v>0</v>
      </c>
      <c r="AI188" s="163"/>
      <c r="AJ188" s="163"/>
      <c r="AK188" s="163"/>
      <c r="AL188" s="163"/>
      <c r="AM188" s="163"/>
      <c r="AN188" s="163"/>
      <c r="AO188" s="163"/>
      <c r="AP188" s="163"/>
      <c r="AQ188" s="163"/>
      <c r="AR188" s="163"/>
      <c r="AS188" s="163"/>
      <c r="AT188" s="163"/>
      <c r="AU188" s="163"/>
      <c r="AV188" s="163"/>
      <c r="AW188" s="163"/>
      <c r="AX188" s="163"/>
      <c r="AY188" s="163"/>
      <c r="AZ188" s="163"/>
      <c r="BA188" s="163"/>
      <c r="BB188" s="163"/>
      <c r="BC188" s="163"/>
      <c r="BD188" s="163"/>
      <c r="BE188" s="163"/>
      <c r="BF188" s="163"/>
      <c r="BG188" s="163"/>
      <c r="BH188" s="163"/>
    </row>
    <row r="189" spans="1:60" outlineLevel="3" x14ac:dyDescent="0.2">
      <c r="A189" s="164"/>
      <c r="B189" s="165"/>
      <c r="C189" s="182" t="s">
        <v>929</v>
      </c>
      <c r="D189" s="183"/>
      <c r="E189" s="184">
        <v>4.5</v>
      </c>
      <c r="F189" s="162"/>
      <c r="G189" s="162"/>
      <c r="H189" s="162"/>
      <c r="I189" s="162"/>
      <c r="J189" s="162"/>
      <c r="K189" s="162"/>
      <c r="L189" s="162"/>
      <c r="M189" s="162"/>
      <c r="N189" s="166"/>
      <c r="O189" s="166"/>
      <c r="P189" s="166"/>
      <c r="Q189" s="166"/>
      <c r="R189" s="162"/>
      <c r="S189" s="162"/>
      <c r="T189" s="162"/>
      <c r="U189" s="162"/>
      <c r="V189" s="162"/>
      <c r="W189" s="162"/>
      <c r="X189" s="162"/>
      <c r="Y189" s="162"/>
      <c r="Z189" s="163"/>
      <c r="AA189" s="163"/>
      <c r="AB189" s="163"/>
      <c r="AC189" s="163"/>
      <c r="AD189" s="163"/>
      <c r="AE189" s="163"/>
      <c r="AF189" s="163"/>
      <c r="AG189" s="163" t="s">
        <v>222</v>
      </c>
      <c r="AH189" s="163">
        <v>0</v>
      </c>
      <c r="AI189" s="163"/>
      <c r="AJ189" s="163"/>
      <c r="AK189" s="163"/>
      <c r="AL189" s="163"/>
      <c r="AM189" s="163"/>
      <c r="AN189" s="163"/>
      <c r="AO189" s="163"/>
      <c r="AP189" s="163"/>
      <c r="AQ189" s="163"/>
      <c r="AR189" s="163"/>
      <c r="AS189" s="163"/>
      <c r="AT189" s="163"/>
      <c r="AU189" s="163"/>
      <c r="AV189" s="163"/>
      <c r="AW189" s="163"/>
      <c r="AX189" s="163"/>
      <c r="AY189" s="163"/>
      <c r="AZ189" s="163"/>
      <c r="BA189" s="163"/>
      <c r="BB189" s="163"/>
      <c r="BC189" s="163"/>
      <c r="BD189" s="163"/>
      <c r="BE189" s="163"/>
      <c r="BF189" s="163"/>
      <c r="BG189" s="163"/>
      <c r="BH189" s="163"/>
    </row>
    <row r="190" spans="1:60" outlineLevel="3" x14ac:dyDescent="0.2">
      <c r="A190" s="164"/>
      <c r="B190" s="165"/>
      <c r="C190" s="182" t="s">
        <v>930</v>
      </c>
      <c r="D190" s="183"/>
      <c r="E190" s="184">
        <v>2.1</v>
      </c>
      <c r="F190" s="162"/>
      <c r="G190" s="162"/>
      <c r="H190" s="162"/>
      <c r="I190" s="162"/>
      <c r="J190" s="162"/>
      <c r="K190" s="162"/>
      <c r="L190" s="162"/>
      <c r="M190" s="162"/>
      <c r="N190" s="166"/>
      <c r="O190" s="166"/>
      <c r="P190" s="166"/>
      <c r="Q190" s="166"/>
      <c r="R190" s="162"/>
      <c r="S190" s="162"/>
      <c r="T190" s="162"/>
      <c r="U190" s="162"/>
      <c r="V190" s="162"/>
      <c r="W190" s="162"/>
      <c r="X190" s="162"/>
      <c r="Y190" s="162"/>
      <c r="Z190" s="163"/>
      <c r="AA190" s="163"/>
      <c r="AB190" s="163"/>
      <c r="AC190" s="163"/>
      <c r="AD190" s="163"/>
      <c r="AE190" s="163"/>
      <c r="AF190" s="163"/>
      <c r="AG190" s="163" t="s">
        <v>222</v>
      </c>
      <c r="AH190" s="163">
        <v>0</v>
      </c>
      <c r="AI190" s="163"/>
      <c r="AJ190" s="163"/>
      <c r="AK190" s="163"/>
      <c r="AL190" s="163"/>
      <c r="AM190" s="163"/>
      <c r="AN190" s="163"/>
      <c r="AO190" s="163"/>
      <c r="AP190" s="163"/>
      <c r="AQ190" s="163"/>
      <c r="AR190" s="163"/>
      <c r="AS190" s="163"/>
      <c r="AT190" s="163"/>
      <c r="AU190" s="163"/>
      <c r="AV190" s="163"/>
      <c r="AW190" s="163"/>
      <c r="AX190" s="163"/>
      <c r="AY190" s="163"/>
      <c r="AZ190" s="163"/>
      <c r="BA190" s="163"/>
      <c r="BB190" s="163"/>
      <c r="BC190" s="163"/>
      <c r="BD190" s="163"/>
      <c r="BE190" s="163"/>
      <c r="BF190" s="163"/>
      <c r="BG190" s="163"/>
      <c r="BH190" s="163"/>
    </row>
    <row r="191" spans="1:60" ht="22.5" outlineLevel="1" x14ac:dyDescent="0.2">
      <c r="A191" s="155">
        <v>21</v>
      </c>
      <c r="B191" s="156" t="s">
        <v>233</v>
      </c>
      <c r="C191" s="157" t="s">
        <v>234</v>
      </c>
      <c r="D191" s="158" t="s">
        <v>231</v>
      </c>
      <c r="E191" s="159">
        <f>SUM(E194:E200)</f>
        <v>58.56</v>
      </c>
      <c r="F191" s="11"/>
      <c r="G191" s="160">
        <f>ROUND(E191*F191,2)</f>
        <v>0</v>
      </c>
      <c r="H191" s="11">
        <v>0</v>
      </c>
      <c r="I191" s="160">
        <f>ROUND(E191*H191,2)</f>
        <v>0</v>
      </c>
      <c r="J191" s="11">
        <v>59</v>
      </c>
      <c r="K191" s="160">
        <f>ROUND(E191*J191,2)</f>
        <v>3455.04</v>
      </c>
      <c r="L191" s="160">
        <v>21</v>
      </c>
      <c r="M191" s="160">
        <f>G191*(1+L191/100)</f>
        <v>0</v>
      </c>
      <c r="N191" s="159">
        <v>0</v>
      </c>
      <c r="O191" s="159">
        <f>ROUND(E191*N191,2)</f>
        <v>0</v>
      </c>
      <c r="P191" s="159">
        <v>0</v>
      </c>
      <c r="Q191" s="159">
        <f>ROUND(E191*P191,2)</f>
        <v>0</v>
      </c>
      <c r="R191" s="160" t="s">
        <v>216</v>
      </c>
      <c r="S191" s="160" t="s">
        <v>217</v>
      </c>
      <c r="T191" s="161" t="s">
        <v>217</v>
      </c>
      <c r="U191" s="162">
        <v>0.13</v>
      </c>
      <c r="V191" s="162">
        <f>ROUND(E191*U191,2)</f>
        <v>7.61</v>
      </c>
      <c r="W191" s="162"/>
      <c r="X191" s="162" t="s">
        <v>218</v>
      </c>
      <c r="Y191" s="162" t="s">
        <v>175</v>
      </c>
      <c r="Z191" s="163"/>
      <c r="AA191" s="163"/>
      <c r="AB191" s="163"/>
      <c r="AC191" s="163"/>
      <c r="AD191" s="163"/>
      <c r="AE191" s="163"/>
      <c r="AF191" s="163"/>
      <c r="AG191" s="163" t="s">
        <v>219</v>
      </c>
      <c r="AH191" s="163"/>
      <c r="AI191" s="163"/>
      <c r="AJ191" s="163"/>
      <c r="AK191" s="163"/>
      <c r="AL191" s="163"/>
      <c r="AM191" s="163"/>
      <c r="AN191" s="163"/>
      <c r="AO191" s="163"/>
      <c r="AP191" s="163"/>
      <c r="AQ191" s="163"/>
      <c r="AR191" s="163"/>
      <c r="AS191" s="163"/>
      <c r="AT191" s="163"/>
      <c r="AU191" s="163"/>
      <c r="AV191" s="163"/>
      <c r="AW191" s="163"/>
      <c r="AX191" s="163"/>
      <c r="AY191" s="163"/>
      <c r="AZ191" s="163"/>
      <c r="BA191" s="163"/>
      <c r="BB191" s="163"/>
      <c r="BC191" s="163"/>
      <c r="BD191" s="163"/>
      <c r="BE191" s="163"/>
      <c r="BF191" s="163"/>
      <c r="BG191" s="163"/>
      <c r="BH191" s="163"/>
    </row>
    <row r="192" spans="1:60" ht="22.5" outlineLevel="2" x14ac:dyDescent="0.2">
      <c r="A192" s="164"/>
      <c r="B192" s="165"/>
      <c r="C192" s="269" t="s">
        <v>235</v>
      </c>
      <c r="D192" s="270"/>
      <c r="E192" s="270"/>
      <c r="F192" s="270"/>
      <c r="G192" s="270"/>
      <c r="H192" s="162"/>
      <c r="I192" s="162"/>
      <c r="J192" s="162"/>
      <c r="K192" s="162"/>
      <c r="L192" s="162"/>
      <c r="M192" s="162"/>
      <c r="N192" s="166"/>
      <c r="O192" s="166"/>
      <c r="P192" s="166"/>
      <c r="Q192" s="166"/>
      <c r="R192" s="162"/>
      <c r="S192" s="162"/>
      <c r="T192" s="162"/>
      <c r="U192" s="162"/>
      <c r="V192" s="162"/>
      <c r="W192" s="162"/>
      <c r="X192" s="162"/>
      <c r="Y192" s="162"/>
      <c r="Z192" s="163"/>
      <c r="AA192" s="163"/>
      <c r="AB192" s="163"/>
      <c r="AC192" s="163"/>
      <c r="AD192" s="163"/>
      <c r="AE192" s="163"/>
      <c r="AF192" s="163"/>
      <c r="AG192" s="163" t="s">
        <v>221</v>
      </c>
      <c r="AH192" s="163"/>
      <c r="AI192" s="163"/>
      <c r="AJ192" s="163"/>
      <c r="AK192" s="163"/>
      <c r="AL192" s="163"/>
      <c r="AM192" s="163"/>
      <c r="AN192" s="163"/>
      <c r="AO192" s="163"/>
      <c r="AP192" s="163"/>
      <c r="AQ192" s="163"/>
      <c r="AR192" s="163"/>
      <c r="AS192" s="163"/>
      <c r="AT192" s="163"/>
      <c r="AU192" s="163"/>
      <c r="AV192" s="163"/>
      <c r="AW192" s="163"/>
      <c r="AX192" s="163"/>
      <c r="AY192" s="163"/>
      <c r="AZ192" s="163"/>
      <c r="BA192" s="173" t="str">
        <f>C192</f>
        <v>s případným nutným přemístěním hromad nebo dočasných skládek na místo potřeby ze vzdálenosti do 30 m, v rovině nebo ve svahu do 1 : 5,</v>
      </c>
      <c r="BB192" s="163"/>
      <c r="BC192" s="163"/>
      <c r="BD192" s="163"/>
      <c r="BE192" s="163"/>
      <c r="BF192" s="163"/>
      <c r="BG192" s="163"/>
      <c r="BH192" s="163"/>
    </row>
    <row r="193" spans="1:60" outlineLevel="2" x14ac:dyDescent="0.2">
      <c r="A193" s="164"/>
      <c r="B193" s="165"/>
      <c r="C193" s="182" t="s">
        <v>923</v>
      </c>
      <c r="D193" s="183"/>
      <c r="E193" s="184"/>
      <c r="F193" s="162"/>
      <c r="G193" s="162"/>
      <c r="H193" s="162"/>
      <c r="I193" s="162"/>
      <c r="J193" s="162"/>
      <c r="K193" s="162"/>
      <c r="L193" s="162"/>
      <c r="M193" s="162"/>
      <c r="N193" s="166"/>
      <c r="O193" s="166"/>
      <c r="P193" s="166"/>
      <c r="Q193" s="166"/>
      <c r="R193" s="162"/>
      <c r="S193" s="162"/>
      <c r="T193" s="162"/>
      <c r="U193" s="162"/>
      <c r="V193" s="162"/>
      <c r="W193" s="162"/>
      <c r="X193" s="162"/>
      <c r="Y193" s="162"/>
      <c r="Z193" s="163"/>
      <c r="AA193" s="163"/>
      <c r="AB193" s="163"/>
      <c r="AC193" s="163"/>
      <c r="AD193" s="163"/>
      <c r="AE193" s="163"/>
      <c r="AF193" s="163"/>
      <c r="AG193" s="163" t="s">
        <v>222</v>
      </c>
      <c r="AH193" s="163">
        <v>0</v>
      </c>
      <c r="AI193" s="163"/>
      <c r="AJ193" s="163"/>
      <c r="AK193" s="163"/>
      <c r="AL193" s="163"/>
      <c r="AM193" s="163"/>
      <c r="AN193" s="163"/>
      <c r="AO193" s="163"/>
      <c r="AP193" s="163"/>
      <c r="AQ193" s="163"/>
      <c r="AR193" s="163"/>
      <c r="AS193" s="163"/>
      <c r="AT193" s="163"/>
      <c r="AU193" s="163"/>
      <c r="AV193" s="163"/>
      <c r="AW193" s="163"/>
      <c r="AX193" s="163"/>
      <c r="AY193" s="163"/>
      <c r="AZ193" s="163"/>
      <c r="BA193" s="163"/>
      <c r="BB193" s="163"/>
      <c r="BC193" s="163"/>
      <c r="BD193" s="163"/>
      <c r="BE193" s="163"/>
      <c r="BF193" s="163"/>
      <c r="BG193" s="163"/>
      <c r="BH193" s="163"/>
    </row>
    <row r="194" spans="1:60" outlineLevel="3" x14ac:dyDescent="0.2">
      <c r="A194" s="164"/>
      <c r="B194" s="165"/>
      <c r="C194" s="182" t="s">
        <v>924</v>
      </c>
      <c r="D194" s="183"/>
      <c r="E194" s="184">
        <v>10.53</v>
      </c>
      <c r="F194" s="162"/>
      <c r="G194" s="162"/>
      <c r="H194" s="162"/>
      <c r="I194" s="162"/>
      <c r="J194" s="162"/>
      <c r="K194" s="162"/>
      <c r="L194" s="162"/>
      <c r="M194" s="162"/>
      <c r="N194" s="166"/>
      <c r="O194" s="166"/>
      <c r="P194" s="166"/>
      <c r="Q194" s="166"/>
      <c r="R194" s="162"/>
      <c r="S194" s="162"/>
      <c r="T194" s="162"/>
      <c r="U194" s="162"/>
      <c r="V194" s="162"/>
      <c r="W194" s="162"/>
      <c r="X194" s="162"/>
      <c r="Y194" s="162"/>
      <c r="Z194" s="163"/>
      <c r="AA194" s="163"/>
      <c r="AB194" s="163"/>
      <c r="AC194" s="163"/>
      <c r="AD194" s="163"/>
      <c r="AE194" s="163"/>
      <c r="AF194" s="163"/>
      <c r="AG194" s="163" t="s">
        <v>222</v>
      </c>
      <c r="AH194" s="163">
        <v>0</v>
      </c>
      <c r="AI194" s="163"/>
      <c r="AJ194" s="163"/>
      <c r="AK194" s="163"/>
      <c r="AL194" s="163"/>
      <c r="AM194" s="163"/>
      <c r="AN194" s="163"/>
      <c r="AO194" s="163"/>
      <c r="AP194" s="163"/>
      <c r="AQ194" s="163"/>
      <c r="AR194" s="163"/>
      <c r="AS194" s="163"/>
      <c r="AT194" s="163"/>
      <c r="AU194" s="163"/>
      <c r="AV194" s="163"/>
      <c r="AW194" s="163"/>
      <c r="AX194" s="163"/>
      <c r="AY194" s="163"/>
      <c r="AZ194" s="163"/>
      <c r="BA194" s="163"/>
      <c r="BB194" s="163"/>
      <c r="BC194" s="163"/>
      <c r="BD194" s="163"/>
      <c r="BE194" s="163"/>
      <c r="BF194" s="163"/>
      <c r="BG194" s="163"/>
      <c r="BH194" s="163"/>
    </row>
    <row r="195" spans="1:60" outlineLevel="3" x14ac:dyDescent="0.2">
      <c r="A195" s="164"/>
      <c r="B195" s="165"/>
      <c r="C195" s="182" t="s">
        <v>925</v>
      </c>
      <c r="D195" s="183"/>
      <c r="E195" s="184">
        <v>16.38</v>
      </c>
      <c r="F195" s="162"/>
      <c r="G195" s="162"/>
      <c r="H195" s="162"/>
      <c r="I195" s="162"/>
      <c r="J195" s="162"/>
      <c r="K195" s="162"/>
      <c r="L195" s="162"/>
      <c r="M195" s="162"/>
      <c r="N195" s="166"/>
      <c r="O195" s="166"/>
      <c r="P195" s="166"/>
      <c r="Q195" s="166"/>
      <c r="R195" s="162"/>
      <c r="S195" s="162"/>
      <c r="T195" s="162"/>
      <c r="U195" s="162"/>
      <c r="V195" s="162"/>
      <c r="W195" s="162"/>
      <c r="X195" s="162"/>
      <c r="Y195" s="162"/>
      <c r="Z195" s="163"/>
      <c r="AA195" s="163"/>
      <c r="AB195" s="163"/>
      <c r="AC195" s="163"/>
      <c r="AD195" s="163"/>
      <c r="AE195" s="163"/>
      <c r="AF195" s="163"/>
      <c r="AG195" s="163" t="s">
        <v>222</v>
      </c>
      <c r="AH195" s="163">
        <v>0</v>
      </c>
      <c r="AI195" s="163"/>
      <c r="AJ195" s="163"/>
      <c r="AK195" s="163"/>
      <c r="AL195" s="163"/>
      <c r="AM195" s="163"/>
      <c r="AN195" s="163"/>
      <c r="AO195" s="163"/>
      <c r="AP195" s="163"/>
      <c r="AQ195" s="163"/>
      <c r="AR195" s="163"/>
      <c r="AS195" s="163"/>
      <c r="AT195" s="163"/>
      <c r="AU195" s="163"/>
      <c r="AV195" s="163"/>
      <c r="AW195" s="163"/>
      <c r="AX195" s="163"/>
      <c r="AY195" s="163"/>
      <c r="AZ195" s="163"/>
      <c r="BA195" s="163"/>
      <c r="BB195" s="163"/>
      <c r="BC195" s="163"/>
      <c r="BD195" s="163"/>
      <c r="BE195" s="163"/>
      <c r="BF195" s="163"/>
      <c r="BG195" s="163"/>
      <c r="BH195" s="163"/>
    </row>
    <row r="196" spans="1:60" outlineLevel="3" x14ac:dyDescent="0.2">
      <c r="A196" s="164"/>
      <c r="B196" s="165"/>
      <c r="C196" s="182" t="s">
        <v>926</v>
      </c>
      <c r="D196" s="183"/>
      <c r="E196" s="184">
        <v>8.1</v>
      </c>
      <c r="F196" s="162"/>
      <c r="G196" s="162"/>
      <c r="H196" s="162"/>
      <c r="I196" s="162"/>
      <c r="J196" s="162"/>
      <c r="K196" s="162"/>
      <c r="L196" s="162"/>
      <c r="M196" s="162"/>
      <c r="N196" s="166"/>
      <c r="O196" s="166"/>
      <c r="P196" s="166"/>
      <c r="Q196" s="166"/>
      <c r="R196" s="162"/>
      <c r="S196" s="162"/>
      <c r="T196" s="162"/>
      <c r="U196" s="162"/>
      <c r="V196" s="162"/>
      <c r="W196" s="162"/>
      <c r="X196" s="162"/>
      <c r="Y196" s="162"/>
      <c r="Z196" s="163"/>
      <c r="AA196" s="163"/>
      <c r="AB196" s="163"/>
      <c r="AC196" s="163"/>
      <c r="AD196" s="163"/>
      <c r="AE196" s="163"/>
      <c r="AF196" s="163"/>
      <c r="AG196" s="163" t="s">
        <v>222</v>
      </c>
      <c r="AH196" s="163">
        <v>0</v>
      </c>
      <c r="AI196" s="163"/>
      <c r="AJ196" s="163"/>
      <c r="AK196" s="163"/>
      <c r="AL196" s="163"/>
      <c r="AM196" s="163"/>
      <c r="AN196" s="163"/>
      <c r="AO196" s="163"/>
      <c r="AP196" s="163"/>
      <c r="AQ196" s="163"/>
      <c r="AR196" s="163"/>
      <c r="AS196" s="163"/>
      <c r="AT196" s="163"/>
      <c r="AU196" s="163"/>
      <c r="AV196" s="163"/>
      <c r="AW196" s="163"/>
      <c r="AX196" s="163"/>
      <c r="AY196" s="163"/>
      <c r="AZ196" s="163"/>
      <c r="BA196" s="163"/>
      <c r="BB196" s="163"/>
      <c r="BC196" s="163"/>
      <c r="BD196" s="163"/>
      <c r="BE196" s="163"/>
      <c r="BF196" s="163"/>
      <c r="BG196" s="163"/>
      <c r="BH196" s="163"/>
    </row>
    <row r="197" spans="1:60" outlineLevel="3" x14ac:dyDescent="0.2">
      <c r="A197" s="164"/>
      <c r="B197" s="165"/>
      <c r="C197" s="182" t="s">
        <v>927</v>
      </c>
      <c r="D197" s="183"/>
      <c r="E197" s="184">
        <v>14.25</v>
      </c>
      <c r="F197" s="162"/>
      <c r="G197" s="162"/>
      <c r="H197" s="162"/>
      <c r="I197" s="162"/>
      <c r="J197" s="162"/>
      <c r="K197" s="162"/>
      <c r="L197" s="162"/>
      <c r="M197" s="162"/>
      <c r="N197" s="166"/>
      <c r="O197" s="166"/>
      <c r="P197" s="166"/>
      <c r="Q197" s="166"/>
      <c r="R197" s="162"/>
      <c r="S197" s="162"/>
      <c r="T197" s="162"/>
      <c r="U197" s="162"/>
      <c r="V197" s="162"/>
      <c r="W197" s="162"/>
      <c r="X197" s="162"/>
      <c r="Y197" s="162"/>
      <c r="Z197" s="163"/>
      <c r="AA197" s="163"/>
      <c r="AB197" s="163"/>
      <c r="AC197" s="163"/>
      <c r="AD197" s="163"/>
      <c r="AE197" s="163"/>
      <c r="AF197" s="163"/>
      <c r="AG197" s="163" t="s">
        <v>222</v>
      </c>
      <c r="AH197" s="163">
        <v>0</v>
      </c>
      <c r="AI197" s="163"/>
      <c r="AJ197" s="163"/>
      <c r="AK197" s="163"/>
      <c r="AL197" s="163"/>
      <c r="AM197" s="163"/>
      <c r="AN197" s="163"/>
      <c r="AO197" s="163"/>
      <c r="AP197" s="163"/>
      <c r="AQ197" s="163"/>
      <c r="AR197" s="163"/>
      <c r="AS197" s="163"/>
      <c r="AT197" s="163"/>
      <c r="AU197" s="163"/>
      <c r="AV197" s="163"/>
      <c r="AW197" s="163"/>
      <c r="AX197" s="163"/>
      <c r="AY197" s="163"/>
      <c r="AZ197" s="163"/>
      <c r="BA197" s="163"/>
      <c r="BB197" s="163"/>
      <c r="BC197" s="163"/>
      <c r="BD197" s="163"/>
      <c r="BE197" s="163"/>
      <c r="BF197" s="163"/>
      <c r="BG197" s="163"/>
      <c r="BH197" s="163"/>
    </row>
    <row r="198" spans="1:60" outlineLevel="3" x14ac:dyDescent="0.2">
      <c r="A198" s="164"/>
      <c r="B198" s="165"/>
      <c r="C198" s="182" t="s">
        <v>928</v>
      </c>
      <c r="D198" s="183"/>
      <c r="E198" s="184">
        <v>2.7</v>
      </c>
      <c r="F198" s="162"/>
      <c r="G198" s="162"/>
      <c r="H198" s="162"/>
      <c r="I198" s="162"/>
      <c r="J198" s="162"/>
      <c r="K198" s="162"/>
      <c r="L198" s="162"/>
      <c r="M198" s="162"/>
      <c r="N198" s="166"/>
      <c r="O198" s="166"/>
      <c r="P198" s="166"/>
      <c r="Q198" s="166"/>
      <c r="R198" s="162"/>
      <c r="S198" s="162"/>
      <c r="T198" s="162"/>
      <c r="U198" s="162"/>
      <c r="V198" s="162"/>
      <c r="W198" s="162"/>
      <c r="X198" s="162"/>
      <c r="Y198" s="162"/>
      <c r="Z198" s="163"/>
      <c r="AA198" s="163"/>
      <c r="AB198" s="163"/>
      <c r="AC198" s="163"/>
      <c r="AD198" s="163"/>
      <c r="AE198" s="163"/>
      <c r="AF198" s="163"/>
      <c r="AG198" s="163" t="s">
        <v>222</v>
      </c>
      <c r="AH198" s="163">
        <v>0</v>
      </c>
      <c r="AI198" s="163"/>
      <c r="AJ198" s="163"/>
      <c r="AK198" s="163"/>
      <c r="AL198" s="163"/>
      <c r="AM198" s="163"/>
      <c r="AN198" s="163"/>
      <c r="AO198" s="163"/>
      <c r="AP198" s="163"/>
      <c r="AQ198" s="163"/>
      <c r="AR198" s="163"/>
      <c r="AS198" s="163"/>
      <c r="AT198" s="163"/>
      <c r="AU198" s="163"/>
      <c r="AV198" s="163"/>
      <c r="AW198" s="163"/>
      <c r="AX198" s="163"/>
      <c r="AY198" s="163"/>
      <c r="AZ198" s="163"/>
      <c r="BA198" s="163"/>
      <c r="BB198" s="163"/>
      <c r="BC198" s="163"/>
      <c r="BD198" s="163"/>
      <c r="BE198" s="163"/>
      <c r="BF198" s="163"/>
      <c r="BG198" s="163"/>
      <c r="BH198" s="163"/>
    </row>
    <row r="199" spans="1:60" outlineLevel="3" x14ac:dyDescent="0.2">
      <c r="A199" s="164"/>
      <c r="B199" s="165"/>
      <c r="C199" s="182" t="s">
        <v>929</v>
      </c>
      <c r="D199" s="183"/>
      <c r="E199" s="184">
        <v>4.5</v>
      </c>
      <c r="F199" s="162"/>
      <c r="G199" s="162"/>
      <c r="H199" s="162"/>
      <c r="I199" s="162"/>
      <c r="J199" s="162"/>
      <c r="K199" s="162"/>
      <c r="L199" s="162"/>
      <c r="M199" s="162"/>
      <c r="N199" s="166"/>
      <c r="O199" s="166"/>
      <c r="P199" s="166"/>
      <c r="Q199" s="166"/>
      <c r="R199" s="162"/>
      <c r="S199" s="162"/>
      <c r="T199" s="162"/>
      <c r="U199" s="162"/>
      <c r="V199" s="162"/>
      <c r="W199" s="162"/>
      <c r="X199" s="162"/>
      <c r="Y199" s="162"/>
      <c r="Z199" s="163"/>
      <c r="AA199" s="163"/>
      <c r="AB199" s="163"/>
      <c r="AC199" s="163"/>
      <c r="AD199" s="163"/>
      <c r="AE199" s="163"/>
      <c r="AF199" s="163"/>
      <c r="AG199" s="163" t="s">
        <v>222</v>
      </c>
      <c r="AH199" s="163">
        <v>0</v>
      </c>
      <c r="AI199" s="163"/>
      <c r="AJ199" s="163"/>
      <c r="AK199" s="163"/>
      <c r="AL199" s="163"/>
      <c r="AM199" s="163"/>
      <c r="AN199" s="163"/>
      <c r="AO199" s="163"/>
      <c r="AP199" s="163"/>
      <c r="AQ199" s="163"/>
      <c r="AR199" s="163"/>
      <c r="AS199" s="163"/>
      <c r="AT199" s="163"/>
      <c r="AU199" s="163"/>
      <c r="AV199" s="163"/>
      <c r="AW199" s="163"/>
      <c r="AX199" s="163"/>
      <c r="AY199" s="163"/>
      <c r="AZ199" s="163"/>
      <c r="BA199" s="163"/>
      <c r="BB199" s="163"/>
      <c r="BC199" s="163"/>
      <c r="BD199" s="163"/>
      <c r="BE199" s="163"/>
      <c r="BF199" s="163"/>
      <c r="BG199" s="163"/>
      <c r="BH199" s="163"/>
    </row>
    <row r="200" spans="1:60" outlineLevel="3" x14ac:dyDescent="0.2">
      <c r="A200" s="164"/>
      <c r="B200" s="165"/>
      <c r="C200" s="182" t="s">
        <v>930</v>
      </c>
      <c r="D200" s="183"/>
      <c r="E200" s="184">
        <v>2.1</v>
      </c>
      <c r="F200" s="162"/>
      <c r="G200" s="162"/>
      <c r="H200" s="162"/>
      <c r="I200" s="162"/>
      <c r="J200" s="162"/>
      <c r="K200" s="162"/>
      <c r="L200" s="162"/>
      <c r="M200" s="162"/>
      <c r="N200" s="166"/>
      <c r="O200" s="166"/>
      <c r="P200" s="166"/>
      <c r="Q200" s="166"/>
      <c r="R200" s="162"/>
      <c r="S200" s="162"/>
      <c r="T200" s="162"/>
      <c r="U200" s="162"/>
      <c r="V200" s="162"/>
      <c r="W200" s="162"/>
      <c r="X200" s="162"/>
      <c r="Y200" s="162"/>
      <c r="Z200" s="163"/>
      <c r="AA200" s="163"/>
      <c r="AB200" s="163"/>
      <c r="AC200" s="163"/>
      <c r="AD200" s="163"/>
      <c r="AE200" s="163"/>
      <c r="AF200" s="163"/>
      <c r="AG200" s="163" t="s">
        <v>222</v>
      </c>
      <c r="AH200" s="163">
        <v>0</v>
      </c>
      <c r="AI200" s="163"/>
      <c r="AJ200" s="163"/>
      <c r="AK200" s="163"/>
      <c r="AL200" s="163"/>
      <c r="AM200" s="163"/>
      <c r="AN200" s="163"/>
      <c r="AO200" s="163"/>
      <c r="AP200" s="163"/>
      <c r="AQ200" s="163"/>
      <c r="AR200" s="163"/>
      <c r="AS200" s="163"/>
      <c r="AT200" s="163"/>
      <c r="AU200" s="163"/>
      <c r="AV200" s="163"/>
      <c r="AW200" s="163"/>
      <c r="AX200" s="163"/>
      <c r="AY200" s="163"/>
      <c r="AZ200" s="163"/>
      <c r="BA200" s="163"/>
      <c r="BB200" s="163"/>
      <c r="BC200" s="163"/>
      <c r="BD200" s="163"/>
      <c r="BE200" s="163"/>
      <c r="BF200" s="163"/>
      <c r="BG200" s="163"/>
      <c r="BH200" s="163"/>
    </row>
    <row r="201" spans="1:60" outlineLevel="1" x14ac:dyDescent="0.2">
      <c r="A201" s="155">
        <v>22</v>
      </c>
      <c r="B201" s="156" t="s">
        <v>236</v>
      </c>
      <c r="C201" s="157" t="s">
        <v>237</v>
      </c>
      <c r="D201" s="158" t="s">
        <v>238</v>
      </c>
      <c r="E201" s="159">
        <f>SUM(E202)</f>
        <v>2.4243800000000002</v>
      </c>
      <c r="F201" s="11"/>
      <c r="G201" s="160">
        <f>ROUND(E201*F201,2)</f>
        <v>0</v>
      </c>
      <c r="H201" s="11">
        <v>145.5</v>
      </c>
      <c r="I201" s="160">
        <f>ROUND(E201*H201,2)</f>
        <v>352.75</v>
      </c>
      <c r="J201" s="11">
        <v>0</v>
      </c>
      <c r="K201" s="160">
        <f>ROUND(E201*J201,2)</f>
        <v>0</v>
      </c>
      <c r="L201" s="160">
        <v>21</v>
      </c>
      <c r="M201" s="160">
        <f>G201*(1+L201/100)</f>
        <v>0</v>
      </c>
      <c r="N201" s="159">
        <v>1E-3</v>
      </c>
      <c r="O201" s="159">
        <f>ROUND(E201*N201,2)</f>
        <v>0</v>
      </c>
      <c r="P201" s="159">
        <v>0</v>
      </c>
      <c r="Q201" s="159">
        <f>ROUND(E201*P201,2)</f>
        <v>0</v>
      </c>
      <c r="R201" s="160" t="s">
        <v>239</v>
      </c>
      <c r="S201" s="160" t="s">
        <v>217</v>
      </c>
      <c r="T201" s="161" t="s">
        <v>217</v>
      </c>
      <c r="U201" s="162">
        <v>0</v>
      </c>
      <c r="V201" s="162">
        <f>ROUND(E201*U201,2)</f>
        <v>0</v>
      </c>
      <c r="W201" s="162"/>
      <c r="X201" s="162" t="s">
        <v>240</v>
      </c>
      <c r="Y201" s="162" t="s">
        <v>175</v>
      </c>
      <c r="Z201" s="163"/>
      <c r="AA201" s="163"/>
      <c r="AB201" s="163"/>
      <c r="AC201" s="163"/>
      <c r="AD201" s="163"/>
      <c r="AE201" s="163"/>
      <c r="AF201" s="163"/>
      <c r="AG201" s="163" t="s">
        <v>241</v>
      </c>
      <c r="AH201" s="163"/>
      <c r="AI201" s="163"/>
      <c r="AJ201" s="163"/>
      <c r="AK201" s="163"/>
      <c r="AL201" s="163"/>
      <c r="AM201" s="163"/>
      <c r="AN201" s="163"/>
      <c r="AO201" s="163"/>
      <c r="AP201" s="163"/>
      <c r="AQ201" s="163"/>
      <c r="AR201" s="163"/>
      <c r="AS201" s="163"/>
      <c r="AT201" s="163"/>
      <c r="AU201" s="163"/>
      <c r="AV201" s="163"/>
      <c r="AW201" s="163"/>
      <c r="AX201" s="163"/>
      <c r="AY201" s="163"/>
      <c r="AZ201" s="163"/>
      <c r="BA201" s="163"/>
      <c r="BB201" s="163"/>
      <c r="BC201" s="163"/>
      <c r="BD201" s="163"/>
      <c r="BE201" s="163"/>
      <c r="BF201" s="163"/>
      <c r="BG201" s="163"/>
      <c r="BH201" s="163"/>
    </row>
    <row r="202" spans="1:60" outlineLevel="2" x14ac:dyDescent="0.2">
      <c r="A202" s="164"/>
      <c r="B202" s="165"/>
      <c r="C202" s="182" t="s">
        <v>1683</v>
      </c>
      <c r="D202" s="183"/>
      <c r="E202" s="184">
        <v>2.4243800000000002</v>
      </c>
      <c r="F202" s="162"/>
      <c r="G202" s="162"/>
      <c r="H202" s="162"/>
      <c r="I202" s="162"/>
      <c r="J202" s="162"/>
      <c r="K202" s="162"/>
      <c r="L202" s="162"/>
      <c r="M202" s="162"/>
      <c r="N202" s="166"/>
      <c r="O202" s="166"/>
      <c r="P202" s="166"/>
      <c r="Q202" s="166"/>
      <c r="R202" s="162"/>
      <c r="S202" s="162"/>
      <c r="T202" s="162"/>
      <c r="U202" s="162"/>
      <c r="V202" s="162"/>
      <c r="W202" s="162"/>
      <c r="X202" s="162"/>
      <c r="Y202" s="162"/>
      <c r="Z202" s="163"/>
      <c r="AA202" s="163"/>
      <c r="AB202" s="163"/>
      <c r="AC202" s="163"/>
      <c r="AD202" s="163"/>
      <c r="AE202" s="163"/>
      <c r="AF202" s="163"/>
      <c r="AG202" s="163" t="s">
        <v>222</v>
      </c>
      <c r="AH202" s="163">
        <v>0</v>
      </c>
      <c r="AI202" s="163"/>
      <c r="AJ202" s="163"/>
      <c r="AK202" s="163"/>
      <c r="AL202" s="163"/>
      <c r="AM202" s="163"/>
      <c r="AN202" s="163"/>
      <c r="AO202" s="163"/>
      <c r="AP202" s="163"/>
      <c r="AQ202" s="163"/>
      <c r="AR202" s="163"/>
      <c r="AS202" s="163"/>
      <c r="AT202" s="163"/>
      <c r="AU202" s="163"/>
      <c r="AV202" s="163"/>
      <c r="AW202" s="163"/>
      <c r="AX202" s="163"/>
      <c r="AY202" s="163"/>
      <c r="AZ202" s="163"/>
      <c r="BA202" s="163"/>
      <c r="BB202" s="163"/>
      <c r="BC202" s="163"/>
      <c r="BD202" s="163"/>
      <c r="BE202" s="163"/>
      <c r="BF202" s="163"/>
      <c r="BG202" s="163"/>
      <c r="BH202" s="163"/>
    </row>
    <row r="203" spans="1:60" x14ac:dyDescent="0.2">
      <c r="A203" s="147" t="s">
        <v>168</v>
      </c>
      <c r="B203" s="148" t="s">
        <v>88</v>
      </c>
      <c r="C203" s="149" t="s">
        <v>89</v>
      </c>
      <c r="D203" s="150"/>
      <c r="E203" s="151"/>
      <c r="F203" s="152"/>
      <c r="G203" s="152">
        <f>SUMIF(AG204:AG229,"&lt;&gt;NOR",G204:G229)</f>
        <v>0</v>
      </c>
      <c r="H203" s="152"/>
      <c r="I203" s="152">
        <f>SUM(I204:I229)</f>
        <v>6722.2499999999991</v>
      </c>
      <c r="J203" s="152"/>
      <c r="K203" s="152">
        <f>SUM(K204:K229)</f>
        <v>5347.8099999999995</v>
      </c>
      <c r="L203" s="152"/>
      <c r="M203" s="152">
        <f>SUM(M204:M229)</f>
        <v>0</v>
      </c>
      <c r="N203" s="151"/>
      <c r="O203" s="151">
        <f>SUM(O204:O229)</f>
        <v>13.25</v>
      </c>
      <c r="P203" s="151"/>
      <c r="Q203" s="151">
        <f>SUM(Q204:Q229)</f>
        <v>0</v>
      </c>
      <c r="R203" s="152"/>
      <c r="S203" s="152"/>
      <c r="T203" s="153"/>
      <c r="U203" s="154"/>
      <c r="V203" s="154">
        <f>SUM(V204:V229)</f>
        <v>11.51</v>
      </c>
      <c r="W203" s="154"/>
      <c r="X203" s="154"/>
      <c r="Y203" s="154"/>
      <c r="AG203" s="14" t="s">
        <v>169</v>
      </c>
    </row>
    <row r="204" spans="1:60" ht="22.5" outlineLevel="1" x14ac:dyDescent="0.2">
      <c r="A204" s="155">
        <v>23</v>
      </c>
      <c r="B204" s="156" t="s">
        <v>931</v>
      </c>
      <c r="C204" s="157" t="s">
        <v>932</v>
      </c>
      <c r="D204" s="158" t="s">
        <v>266</v>
      </c>
      <c r="E204" s="159">
        <v>2</v>
      </c>
      <c r="F204" s="11"/>
      <c r="G204" s="160">
        <f>ROUND(E204*F204,2)</f>
        <v>0</v>
      </c>
      <c r="H204" s="11">
        <v>310.16000000000003</v>
      </c>
      <c r="I204" s="160">
        <f>ROUND(E204*H204,2)</f>
        <v>620.32000000000005</v>
      </c>
      <c r="J204" s="11">
        <v>218.84</v>
      </c>
      <c r="K204" s="160">
        <f>ROUND(E204*J204,2)</f>
        <v>437.68</v>
      </c>
      <c r="L204" s="160">
        <v>21</v>
      </c>
      <c r="M204" s="160">
        <f>G204*(1+L204/100)</f>
        <v>0</v>
      </c>
      <c r="N204" s="159">
        <v>1.29E-2</v>
      </c>
      <c r="O204" s="159">
        <f>ROUND(E204*N204,2)</f>
        <v>0.03</v>
      </c>
      <c r="P204" s="159">
        <v>0</v>
      </c>
      <c r="Q204" s="159">
        <f>ROUND(E204*P204,2)</f>
        <v>0</v>
      </c>
      <c r="R204" s="160" t="s">
        <v>655</v>
      </c>
      <c r="S204" s="160" t="s">
        <v>217</v>
      </c>
      <c r="T204" s="161" t="s">
        <v>217</v>
      </c>
      <c r="U204" s="162">
        <v>0.42</v>
      </c>
      <c r="V204" s="162">
        <f>ROUND(E204*U204,2)</f>
        <v>0.84</v>
      </c>
      <c r="W204" s="162"/>
      <c r="X204" s="162" t="s">
        <v>218</v>
      </c>
      <c r="Y204" s="162" t="s">
        <v>175</v>
      </c>
      <c r="Z204" s="163"/>
      <c r="AA204" s="163"/>
      <c r="AB204" s="163"/>
      <c r="AC204" s="163"/>
      <c r="AD204" s="163"/>
      <c r="AE204" s="163"/>
      <c r="AF204" s="163"/>
      <c r="AG204" s="163" t="s">
        <v>219</v>
      </c>
      <c r="AH204" s="163"/>
      <c r="AI204" s="163"/>
      <c r="AJ204" s="163"/>
      <c r="AK204" s="163"/>
      <c r="AL204" s="163"/>
      <c r="AM204" s="163"/>
      <c r="AN204" s="163"/>
      <c r="AO204" s="163"/>
      <c r="AP204" s="163"/>
      <c r="AQ204" s="163"/>
      <c r="AR204" s="163"/>
      <c r="AS204" s="163"/>
      <c r="AT204" s="163"/>
      <c r="AU204" s="163"/>
      <c r="AV204" s="163"/>
      <c r="AW204" s="163"/>
      <c r="AX204" s="163"/>
      <c r="AY204" s="163"/>
      <c r="AZ204" s="163"/>
      <c r="BA204" s="163"/>
      <c r="BB204" s="163"/>
      <c r="BC204" s="163"/>
      <c r="BD204" s="163"/>
      <c r="BE204" s="163"/>
      <c r="BF204" s="163"/>
      <c r="BG204" s="163"/>
      <c r="BH204" s="163"/>
    </row>
    <row r="205" spans="1:60" outlineLevel="2" x14ac:dyDescent="0.2">
      <c r="A205" s="164"/>
      <c r="B205" s="165"/>
      <c r="C205" s="182" t="s">
        <v>933</v>
      </c>
      <c r="D205" s="183"/>
      <c r="E205" s="184"/>
      <c r="F205" s="162"/>
      <c r="G205" s="162"/>
      <c r="H205" s="162"/>
      <c r="I205" s="162"/>
      <c r="J205" s="162"/>
      <c r="K205" s="162"/>
      <c r="L205" s="162"/>
      <c r="M205" s="162"/>
      <c r="N205" s="166"/>
      <c r="O205" s="166"/>
      <c r="P205" s="166"/>
      <c r="Q205" s="166"/>
      <c r="R205" s="162"/>
      <c r="S205" s="162"/>
      <c r="T205" s="162"/>
      <c r="U205" s="162"/>
      <c r="V205" s="162"/>
      <c r="W205" s="162"/>
      <c r="X205" s="162"/>
      <c r="Y205" s="162"/>
      <c r="Z205" s="163"/>
      <c r="AA205" s="163"/>
      <c r="AB205" s="163"/>
      <c r="AC205" s="163"/>
      <c r="AD205" s="163"/>
      <c r="AE205" s="163"/>
      <c r="AF205" s="163"/>
      <c r="AG205" s="163" t="s">
        <v>222</v>
      </c>
      <c r="AH205" s="163">
        <v>0</v>
      </c>
      <c r="AI205" s="163"/>
      <c r="AJ205" s="163"/>
      <c r="AK205" s="163"/>
      <c r="AL205" s="163"/>
      <c r="AM205" s="163"/>
      <c r="AN205" s="163"/>
      <c r="AO205" s="163"/>
      <c r="AP205" s="163"/>
      <c r="AQ205" s="163"/>
      <c r="AR205" s="163"/>
      <c r="AS205" s="163"/>
      <c r="AT205" s="163"/>
      <c r="AU205" s="163"/>
      <c r="AV205" s="163"/>
      <c r="AW205" s="163"/>
      <c r="AX205" s="163"/>
      <c r="AY205" s="163"/>
      <c r="AZ205" s="163"/>
      <c r="BA205" s="163"/>
      <c r="BB205" s="163"/>
      <c r="BC205" s="163"/>
      <c r="BD205" s="163"/>
      <c r="BE205" s="163"/>
      <c r="BF205" s="163"/>
      <c r="BG205" s="163"/>
      <c r="BH205" s="163"/>
    </row>
    <row r="206" spans="1:60" outlineLevel="3" x14ac:dyDescent="0.2">
      <c r="A206" s="164"/>
      <c r="B206" s="165"/>
      <c r="C206" s="182" t="s">
        <v>934</v>
      </c>
      <c r="D206" s="183"/>
      <c r="E206" s="184">
        <v>2</v>
      </c>
      <c r="F206" s="162"/>
      <c r="G206" s="162"/>
      <c r="H206" s="162"/>
      <c r="I206" s="162"/>
      <c r="J206" s="162"/>
      <c r="K206" s="162"/>
      <c r="L206" s="162"/>
      <c r="M206" s="162"/>
      <c r="N206" s="166"/>
      <c r="O206" s="166"/>
      <c r="P206" s="166"/>
      <c r="Q206" s="166"/>
      <c r="R206" s="162"/>
      <c r="S206" s="162"/>
      <c r="T206" s="162"/>
      <c r="U206" s="162"/>
      <c r="V206" s="162"/>
      <c r="W206" s="162"/>
      <c r="X206" s="162"/>
      <c r="Y206" s="162"/>
      <c r="Z206" s="163"/>
      <c r="AA206" s="163"/>
      <c r="AB206" s="163"/>
      <c r="AC206" s="163"/>
      <c r="AD206" s="163"/>
      <c r="AE206" s="163"/>
      <c r="AF206" s="163"/>
      <c r="AG206" s="163" t="s">
        <v>222</v>
      </c>
      <c r="AH206" s="163">
        <v>0</v>
      </c>
      <c r="AI206" s="163"/>
      <c r="AJ206" s="163"/>
      <c r="AK206" s="163"/>
      <c r="AL206" s="163"/>
      <c r="AM206" s="163"/>
      <c r="AN206" s="163"/>
      <c r="AO206" s="163"/>
      <c r="AP206" s="163"/>
      <c r="AQ206" s="163"/>
      <c r="AR206" s="163"/>
      <c r="AS206" s="163"/>
      <c r="AT206" s="163"/>
      <c r="AU206" s="163"/>
      <c r="AV206" s="163"/>
      <c r="AW206" s="163"/>
      <c r="AX206" s="163"/>
      <c r="AY206" s="163"/>
      <c r="AZ206" s="163"/>
      <c r="BA206" s="163"/>
      <c r="BB206" s="163"/>
      <c r="BC206" s="163"/>
      <c r="BD206" s="163"/>
      <c r="BE206" s="163"/>
      <c r="BF206" s="163"/>
      <c r="BG206" s="163"/>
      <c r="BH206" s="163"/>
    </row>
    <row r="207" spans="1:60" ht="22.5" outlineLevel="1" x14ac:dyDescent="0.2">
      <c r="A207" s="155">
        <v>24</v>
      </c>
      <c r="B207" s="156" t="s">
        <v>935</v>
      </c>
      <c r="C207" s="157" t="s">
        <v>936</v>
      </c>
      <c r="D207" s="158" t="s">
        <v>266</v>
      </c>
      <c r="E207" s="159">
        <v>2</v>
      </c>
      <c r="F207" s="11"/>
      <c r="G207" s="160">
        <f>ROUND(E207*F207,2)</f>
        <v>0</v>
      </c>
      <c r="H207" s="11">
        <v>224</v>
      </c>
      <c r="I207" s="160">
        <f>ROUND(E207*H207,2)</f>
        <v>448</v>
      </c>
      <c r="J207" s="11">
        <v>0</v>
      </c>
      <c r="K207" s="160">
        <f>ROUND(E207*J207,2)</f>
        <v>0</v>
      </c>
      <c r="L207" s="160">
        <v>21</v>
      </c>
      <c r="M207" s="160">
        <f>G207*(1+L207/100)</f>
        <v>0</v>
      </c>
      <c r="N207" s="159">
        <v>2.8000000000000001E-2</v>
      </c>
      <c r="O207" s="159">
        <f>ROUND(E207*N207,2)</f>
        <v>0.06</v>
      </c>
      <c r="P207" s="159">
        <v>0</v>
      </c>
      <c r="Q207" s="159">
        <f>ROUND(E207*P207,2)</f>
        <v>0</v>
      </c>
      <c r="R207" s="160" t="s">
        <v>239</v>
      </c>
      <c r="S207" s="160" t="s">
        <v>217</v>
      </c>
      <c r="T207" s="161" t="s">
        <v>217</v>
      </c>
      <c r="U207" s="162">
        <v>0</v>
      </c>
      <c r="V207" s="162">
        <f>ROUND(E207*U207,2)</f>
        <v>0</v>
      </c>
      <c r="W207" s="162"/>
      <c r="X207" s="162" t="s">
        <v>240</v>
      </c>
      <c r="Y207" s="162" t="s">
        <v>175</v>
      </c>
      <c r="Z207" s="163"/>
      <c r="AA207" s="163"/>
      <c r="AB207" s="163"/>
      <c r="AC207" s="163"/>
      <c r="AD207" s="163"/>
      <c r="AE207" s="163"/>
      <c r="AF207" s="163"/>
      <c r="AG207" s="163" t="s">
        <v>270</v>
      </c>
      <c r="AH207" s="163"/>
      <c r="AI207" s="163"/>
      <c r="AJ207" s="163"/>
      <c r="AK207" s="163"/>
      <c r="AL207" s="163"/>
      <c r="AM207" s="163"/>
      <c r="AN207" s="163"/>
      <c r="AO207" s="163"/>
      <c r="AP207" s="163"/>
      <c r="AQ207" s="163"/>
      <c r="AR207" s="163"/>
      <c r="AS207" s="163"/>
      <c r="AT207" s="163"/>
      <c r="AU207" s="163"/>
      <c r="AV207" s="163"/>
      <c r="AW207" s="163"/>
      <c r="AX207" s="163"/>
      <c r="AY207" s="163"/>
      <c r="AZ207" s="163"/>
      <c r="BA207" s="163"/>
      <c r="BB207" s="163"/>
      <c r="BC207" s="163"/>
      <c r="BD207" s="163"/>
      <c r="BE207" s="163"/>
      <c r="BF207" s="163"/>
      <c r="BG207" s="163"/>
      <c r="BH207" s="163"/>
    </row>
    <row r="208" spans="1:60" outlineLevel="2" x14ac:dyDescent="0.2">
      <c r="A208" s="164"/>
      <c r="B208" s="165"/>
      <c r="C208" s="182" t="s">
        <v>933</v>
      </c>
      <c r="D208" s="183"/>
      <c r="E208" s="184"/>
      <c r="F208" s="162"/>
      <c r="G208" s="162"/>
      <c r="H208" s="162"/>
      <c r="I208" s="162"/>
      <c r="J208" s="162"/>
      <c r="K208" s="162"/>
      <c r="L208" s="162"/>
      <c r="M208" s="162"/>
      <c r="N208" s="166"/>
      <c r="O208" s="166"/>
      <c r="P208" s="166"/>
      <c r="Q208" s="166"/>
      <c r="R208" s="162"/>
      <c r="S208" s="162"/>
      <c r="T208" s="162"/>
      <c r="U208" s="162"/>
      <c r="V208" s="162"/>
      <c r="W208" s="162"/>
      <c r="X208" s="162"/>
      <c r="Y208" s="162"/>
      <c r="Z208" s="163"/>
      <c r="AA208" s="163"/>
      <c r="AB208" s="163"/>
      <c r="AC208" s="163"/>
      <c r="AD208" s="163"/>
      <c r="AE208" s="163"/>
      <c r="AF208" s="163"/>
      <c r="AG208" s="163" t="s">
        <v>222</v>
      </c>
      <c r="AH208" s="163">
        <v>0</v>
      </c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</row>
    <row r="209" spans="1:60" outlineLevel="3" x14ac:dyDescent="0.2">
      <c r="A209" s="164"/>
      <c r="B209" s="165"/>
      <c r="C209" s="182" t="s">
        <v>934</v>
      </c>
      <c r="D209" s="183"/>
      <c r="E209" s="184">
        <v>2</v>
      </c>
      <c r="F209" s="162"/>
      <c r="G209" s="162"/>
      <c r="H209" s="162"/>
      <c r="I209" s="162"/>
      <c r="J209" s="162"/>
      <c r="K209" s="162"/>
      <c r="L209" s="162"/>
      <c r="M209" s="162"/>
      <c r="N209" s="166"/>
      <c r="O209" s="166"/>
      <c r="P209" s="166"/>
      <c r="Q209" s="166"/>
      <c r="R209" s="162"/>
      <c r="S209" s="162"/>
      <c r="T209" s="162"/>
      <c r="U209" s="162"/>
      <c r="V209" s="162"/>
      <c r="W209" s="162"/>
      <c r="X209" s="162"/>
      <c r="Y209" s="162"/>
      <c r="Z209" s="163"/>
      <c r="AA209" s="163"/>
      <c r="AB209" s="163"/>
      <c r="AC209" s="163"/>
      <c r="AD209" s="163"/>
      <c r="AE209" s="163"/>
      <c r="AF209" s="163"/>
      <c r="AG209" s="163" t="s">
        <v>222</v>
      </c>
      <c r="AH209" s="163">
        <v>0</v>
      </c>
      <c r="AI209" s="163"/>
      <c r="AJ209" s="163"/>
      <c r="AK209" s="163"/>
      <c r="AL209" s="163"/>
      <c r="AM209" s="163"/>
      <c r="AN209" s="163"/>
      <c r="AO209" s="163"/>
      <c r="AP209" s="163"/>
      <c r="AQ209" s="163"/>
      <c r="AR209" s="163"/>
      <c r="AS209" s="163"/>
      <c r="AT209" s="163"/>
      <c r="AU209" s="163"/>
      <c r="AV209" s="163"/>
      <c r="AW209" s="163"/>
      <c r="AX209" s="163"/>
      <c r="AY209" s="163"/>
      <c r="AZ209" s="163"/>
      <c r="BA209" s="163"/>
      <c r="BB209" s="163"/>
      <c r="BC209" s="163"/>
      <c r="BD209" s="163"/>
      <c r="BE209" s="163"/>
      <c r="BF209" s="163"/>
      <c r="BG209" s="163"/>
      <c r="BH209" s="163"/>
    </row>
    <row r="210" spans="1:60" ht="22.5" outlineLevel="1" x14ac:dyDescent="0.2">
      <c r="A210" s="155">
        <v>25</v>
      </c>
      <c r="B210" s="156" t="s">
        <v>937</v>
      </c>
      <c r="C210" s="157" t="s">
        <v>938</v>
      </c>
      <c r="D210" s="158" t="s">
        <v>266</v>
      </c>
      <c r="E210" s="159">
        <v>2</v>
      </c>
      <c r="F210" s="11"/>
      <c r="G210" s="160">
        <f>ROUND(E210*F210,2)</f>
        <v>0</v>
      </c>
      <c r="H210" s="11">
        <v>309.79000000000002</v>
      </c>
      <c r="I210" s="160">
        <f>ROUND(E210*H210,2)</f>
        <v>619.58000000000004</v>
      </c>
      <c r="J210" s="11">
        <v>409.21</v>
      </c>
      <c r="K210" s="160">
        <f>ROUND(E210*J210,2)</f>
        <v>818.42</v>
      </c>
      <c r="L210" s="160">
        <v>21</v>
      </c>
      <c r="M210" s="160">
        <f>G210*(1+L210/100)</f>
        <v>0</v>
      </c>
      <c r="N210" s="159">
        <v>1.29E-2</v>
      </c>
      <c r="O210" s="159">
        <f>ROUND(E210*N210,2)</f>
        <v>0.03</v>
      </c>
      <c r="P210" s="159">
        <v>0</v>
      </c>
      <c r="Q210" s="159">
        <f>ROUND(E210*P210,2)</f>
        <v>0</v>
      </c>
      <c r="R210" s="160" t="s">
        <v>655</v>
      </c>
      <c r="S210" s="160" t="s">
        <v>217</v>
      </c>
      <c r="T210" s="161" t="s">
        <v>217</v>
      </c>
      <c r="U210" s="162">
        <v>0.84</v>
      </c>
      <c r="V210" s="162">
        <f>ROUND(E210*U210,2)</f>
        <v>1.68</v>
      </c>
      <c r="W210" s="162"/>
      <c r="X210" s="162" t="s">
        <v>218</v>
      </c>
      <c r="Y210" s="162" t="s">
        <v>175</v>
      </c>
      <c r="Z210" s="163"/>
      <c r="AA210" s="163"/>
      <c r="AB210" s="163"/>
      <c r="AC210" s="163"/>
      <c r="AD210" s="163"/>
      <c r="AE210" s="163"/>
      <c r="AF210" s="163"/>
      <c r="AG210" s="163" t="s">
        <v>219</v>
      </c>
      <c r="AH210" s="163"/>
      <c r="AI210" s="163"/>
      <c r="AJ210" s="163"/>
      <c r="AK210" s="163"/>
      <c r="AL210" s="163"/>
      <c r="AM210" s="163"/>
      <c r="AN210" s="163"/>
      <c r="AO210" s="163"/>
      <c r="AP210" s="163"/>
      <c r="AQ210" s="163"/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63"/>
      <c r="BD210" s="163"/>
      <c r="BE210" s="163"/>
      <c r="BF210" s="163"/>
      <c r="BG210" s="163"/>
      <c r="BH210" s="163"/>
    </row>
    <row r="211" spans="1:60" outlineLevel="2" x14ac:dyDescent="0.2">
      <c r="A211" s="164"/>
      <c r="B211" s="165"/>
      <c r="C211" s="182" t="s">
        <v>933</v>
      </c>
      <c r="D211" s="183"/>
      <c r="E211" s="184"/>
      <c r="F211" s="162"/>
      <c r="G211" s="162"/>
      <c r="H211" s="162"/>
      <c r="I211" s="162"/>
      <c r="J211" s="162"/>
      <c r="K211" s="162"/>
      <c r="L211" s="162"/>
      <c r="M211" s="162"/>
      <c r="N211" s="166"/>
      <c r="O211" s="166"/>
      <c r="P211" s="166"/>
      <c r="Q211" s="166"/>
      <c r="R211" s="162"/>
      <c r="S211" s="162"/>
      <c r="T211" s="162"/>
      <c r="U211" s="162"/>
      <c r="V211" s="162"/>
      <c r="W211" s="162"/>
      <c r="X211" s="162"/>
      <c r="Y211" s="162"/>
      <c r="Z211" s="163"/>
      <c r="AA211" s="163"/>
      <c r="AB211" s="163"/>
      <c r="AC211" s="163"/>
      <c r="AD211" s="163"/>
      <c r="AE211" s="163"/>
      <c r="AF211" s="163"/>
      <c r="AG211" s="163" t="s">
        <v>222</v>
      </c>
      <c r="AH211" s="163">
        <v>0</v>
      </c>
      <c r="AI211" s="163"/>
      <c r="AJ211" s="163"/>
      <c r="AK211" s="163"/>
      <c r="AL211" s="163"/>
      <c r="AM211" s="163"/>
      <c r="AN211" s="163"/>
      <c r="AO211" s="163"/>
      <c r="AP211" s="163"/>
      <c r="AQ211" s="163"/>
      <c r="AR211" s="163"/>
      <c r="AS211" s="163"/>
      <c r="AT211" s="163"/>
      <c r="AU211" s="163"/>
      <c r="AV211" s="163"/>
      <c r="AW211" s="163"/>
      <c r="AX211" s="163"/>
      <c r="AY211" s="163"/>
      <c r="AZ211" s="163"/>
      <c r="BA211" s="163"/>
      <c r="BB211" s="163"/>
      <c r="BC211" s="163"/>
      <c r="BD211" s="163"/>
      <c r="BE211" s="163"/>
      <c r="BF211" s="163"/>
      <c r="BG211" s="163"/>
      <c r="BH211" s="163"/>
    </row>
    <row r="212" spans="1:60" outlineLevel="3" x14ac:dyDescent="0.2">
      <c r="A212" s="164"/>
      <c r="B212" s="165"/>
      <c r="C212" s="182" t="s">
        <v>934</v>
      </c>
      <c r="D212" s="183"/>
      <c r="E212" s="184">
        <v>2</v>
      </c>
      <c r="F212" s="162"/>
      <c r="G212" s="162"/>
      <c r="H212" s="162"/>
      <c r="I212" s="162"/>
      <c r="J212" s="162"/>
      <c r="K212" s="162"/>
      <c r="L212" s="162"/>
      <c r="M212" s="162"/>
      <c r="N212" s="166"/>
      <c r="O212" s="166"/>
      <c r="P212" s="166"/>
      <c r="Q212" s="166"/>
      <c r="R212" s="162"/>
      <c r="S212" s="162"/>
      <c r="T212" s="162"/>
      <c r="U212" s="162"/>
      <c r="V212" s="162"/>
      <c r="W212" s="162"/>
      <c r="X212" s="162"/>
      <c r="Y212" s="162"/>
      <c r="Z212" s="163"/>
      <c r="AA212" s="163"/>
      <c r="AB212" s="163"/>
      <c r="AC212" s="163"/>
      <c r="AD212" s="163"/>
      <c r="AE212" s="163"/>
      <c r="AF212" s="163"/>
      <c r="AG212" s="163" t="s">
        <v>222</v>
      </c>
      <c r="AH212" s="163">
        <v>0</v>
      </c>
      <c r="AI212" s="163"/>
      <c r="AJ212" s="163"/>
      <c r="AK212" s="163"/>
      <c r="AL212" s="163"/>
      <c r="AM212" s="163"/>
      <c r="AN212" s="163"/>
      <c r="AO212" s="163"/>
      <c r="AP212" s="163"/>
      <c r="AQ212" s="163"/>
      <c r="AR212" s="163"/>
      <c r="AS212" s="163"/>
      <c r="AT212" s="163"/>
      <c r="AU212" s="163"/>
      <c r="AV212" s="163"/>
      <c r="AW212" s="163"/>
      <c r="AX212" s="163"/>
      <c r="AY212" s="163"/>
      <c r="AZ212" s="163"/>
      <c r="BA212" s="163"/>
      <c r="BB212" s="163"/>
      <c r="BC212" s="163"/>
      <c r="BD212" s="163"/>
      <c r="BE212" s="163"/>
      <c r="BF212" s="163"/>
      <c r="BG212" s="163"/>
      <c r="BH212" s="163"/>
    </row>
    <row r="213" spans="1:60" ht="22.5" outlineLevel="1" x14ac:dyDescent="0.2">
      <c r="A213" s="155">
        <v>26</v>
      </c>
      <c r="B213" s="156" t="s">
        <v>939</v>
      </c>
      <c r="C213" s="157" t="s">
        <v>940</v>
      </c>
      <c r="D213" s="158" t="s">
        <v>266</v>
      </c>
      <c r="E213" s="159">
        <v>2</v>
      </c>
      <c r="F213" s="11"/>
      <c r="G213" s="160">
        <f>ROUND(E213*F213,2)</f>
        <v>0</v>
      </c>
      <c r="H213" s="11">
        <v>379</v>
      </c>
      <c r="I213" s="160">
        <f>ROUND(E213*H213,2)</f>
        <v>758</v>
      </c>
      <c r="J213" s="11">
        <v>0</v>
      </c>
      <c r="K213" s="160">
        <f>ROUND(E213*J213,2)</f>
        <v>0</v>
      </c>
      <c r="L213" s="160">
        <v>21</v>
      </c>
      <c r="M213" s="160">
        <f>G213*(1+L213/100)</f>
        <v>0</v>
      </c>
      <c r="N213" s="159">
        <v>0.08</v>
      </c>
      <c r="O213" s="159">
        <f>ROUND(E213*N213,2)</f>
        <v>0.16</v>
      </c>
      <c r="P213" s="159">
        <v>0</v>
      </c>
      <c r="Q213" s="159">
        <f>ROUND(E213*P213,2)</f>
        <v>0</v>
      </c>
      <c r="R213" s="160" t="s">
        <v>239</v>
      </c>
      <c r="S213" s="160" t="s">
        <v>217</v>
      </c>
      <c r="T213" s="161" t="s">
        <v>217</v>
      </c>
      <c r="U213" s="162">
        <v>0</v>
      </c>
      <c r="V213" s="162">
        <f>ROUND(E213*U213,2)</f>
        <v>0</v>
      </c>
      <c r="W213" s="162"/>
      <c r="X213" s="162" t="s">
        <v>240</v>
      </c>
      <c r="Y213" s="162" t="s">
        <v>175</v>
      </c>
      <c r="Z213" s="163"/>
      <c r="AA213" s="163"/>
      <c r="AB213" s="163"/>
      <c r="AC213" s="163"/>
      <c r="AD213" s="163"/>
      <c r="AE213" s="163"/>
      <c r="AF213" s="163"/>
      <c r="AG213" s="163" t="s">
        <v>270</v>
      </c>
      <c r="AH213" s="163"/>
      <c r="AI213" s="163"/>
      <c r="AJ213" s="163"/>
      <c r="AK213" s="163"/>
      <c r="AL213" s="163"/>
      <c r="AM213" s="163"/>
      <c r="AN213" s="163"/>
      <c r="AO213" s="163"/>
      <c r="AP213" s="163"/>
      <c r="AQ213" s="163"/>
      <c r="AR213" s="163"/>
      <c r="AS213" s="163"/>
      <c r="AT213" s="163"/>
      <c r="AU213" s="163"/>
      <c r="AV213" s="163"/>
      <c r="AW213" s="163"/>
      <c r="AX213" s="163"/>
      <c r="AY213" s="163"/>
      <c r="AZ213" s="163"/>
      <c r="BA213" s="163"/>
      <c r="BB213" s="163"/>
      <c r="BC213" s="163"/>
      <c r="BD213" s="163"/>
      <c r="BE213" s="163"/>
      <c r="BF213" s="163"/>
      <c r="BG213" s="163"/>
      <c r="BH213" s="163"/>
    </row>
    <row r="214" spans="1:60" outlineLevel="2" x14ac:dyDescent="0.2">
      <c r="A214" s="164"/>
      <c r="B214" s="165"/>
      <c r="C214" s="182" t="s">
        <v>933</v>
      </c>
      <c r="D214" s="183"/>
      <c r="E214" s="184"/>
      <c r="F214" s="162"/>
      <c r="G214" s="162"/>
      <c r="H214" s="162"/>
      <c r="I214" s="162"/>
      <c r="J214" s="162"/>
      <c r="K214" s="162"/>
      <c r="L214" s="162"/>
      <c r="M214" s="162"/>
      <c r="N214" s="166"/>
      <c r="O214" s="166"/>
      <c r="P214" s="166"/>
      <c r="Q214" s="166"/>
      <c r="R214" s="162"/>
      <c r="S214" s="162"/>
      <c r="T214" s="162"/>
      <c r="U214" s="162"/>
      <c r="V214" s="162"/>
      <c r="W214" s="162"/>
      <c r="X214" s="162"/>
      <c r="Y214" s="162"/>
      <c r="Z214" s="163"/>
      <c r="AA214" s="163"/>
      <c r="AB214" s="163"/>
      <c r="AC214" s="163"/>
      <c r="AD214" s="163"/>
      <c r="AE214" s="163"/>
      <c r="AF214" s="163"/>
      <c r="AG214" s="163" t="s">
        <v>222</v>
      </c>
      <c r="AH214" s="163">
        <v>0</v>
      </c>
      <c r="AI214" s="163"/>
      <c r="AJ214" s="163"/>
      <c r="AK214" s="163"/>
      <c r="AL214" s="163"/>
      <c r="AM214" s="163"/>
      <c r="AN214" s="163"/>
      <c r="AO214" s="163"/>
      <c r="AP214" s="163"/>
      <c r="AQ214" s="163"/>
      <c r="AR214" s="163"/>
      <c r="AS214" s="163"/>
      <c r="AT214" s="163"/>
      <c r="AU214" s="163"/>
      <c r="AV214" s="163"/>
      <c r="AW214" s="163"/>
      <c r="AX214" s="163"/>
      <c r="AY214" s="163"/>
      <c r="AZ214" s="163"/>
      <c r="BA214" s="163"/>
      <c r="BB214" s="163"/>
      <c r="BC214" s="163"/>
      <c r="BD214" s="163"/>
      <c r="BE214" s="163"/>
      <c r="BF214" s="163"/>
      <c r="BG214" s="163"/>
      <c r="BH214" s="163"/>
    </row>
    <row r="215" spans="1:60" outlineLevel="3" x14ac:dyDescent="0.2">
      <c r="A215" s="164"/>
      <c r="B215" s="165"/>
      <c r="C215" s="182" t="s">
        <v>934</v>
      </c>
      <c r="D215" s="183"/>
      <c r="E215" s="184">
        <v>2</v>
      </c>
      <c r="F215" s="162"/>
      <c r="G215" s="162"/>
      <c r="H215" s="162"/>
      <c r="I215" s="162"/>
      <c r="J215" s="162"/>
      <c r="K215" s="162"/>
      <c r="L215" s="162"/>
      <c r="M215" s="162"/>
      <c r="N215" s="166"/>
      <c r="O215" s="166"/>
      <c r="P215" s="166"/>
      <c r="Q215" s="166"/>
      <c r="R215" s="162"/>
      <c r="S215" s="162"/>
      <c r="T215" s="162"/>
      <c r="U215" s="162"/>
      <c r="V215" s="162"/>
      <c r="W215" s="162"/>
      <c r="X215" s="162"/>
      <c r="Y215" s="162"/>
      <c r="Z215" s="163"/>
      <c r="AA215" s="163"/>
      <c r="AB215" s="163"/>
      <c r="AC215" s="163"/>
      <c r="AD215" s="163"/>
      <c r="AE215" s="163"/>
      <c r="AF215" s="163"/>
      <c r="AG215" s="163" t="s">
        <v>222</v>
      </c>
      <c r="AH215" s="163">
        <v>0</v>
      </c>
      <c r="AI215" s="163"/>
      <c r="AJ215" s="163"/>
      <c r="AK215" s="163"/>
      <c r="AL215" s="163"/>
      <c r="AM215" s="163"/>
      <c r="AN215" s="163"/>
      <c r="AO215" s="163"/>
      <c r="AP215" s="163"/>
      <c r="AQ215" s="163"/>
      <c r="AR215" s="163"/>
      <c r="AS215" s="163"/>
      <c r="AT215" s="163"/>
      <c r="AU215" s="163"/>
      <c r="AV215" s="163"/>
      <c r="AW215" s="163"/>
      <c r="AX215" s="163"/>
      <c r="AY215" s="163"/>
      <c r="AZ215" s="163"/>
      <c r="BA215" s="163"/>
      <c r="BB215" s="163"/>
      <c r="BC215" s="163"/>
      <c r="BD215" s="163"/>
      <c r="BE215" s="163"/>
      <c r="BF215" s="163"/>
      <c r="BG215" s="163"/>
      <c r="BH215" s="163"/>
    </row>
    <row r="216" spans="1:60" outlineLevel="1" x14ac:dyDescent="0.2">
      <c r="A216" s="155">
        <v>27</v>
      </c>
      <c r="B216" s="156" t="s">
        <v>941</v>
      </c>
      <c r="C216" s="157" t="s">
        <v>942</v>
      </c>
      <c r="D216" s="158" t="s">
        <v>215</v>
      </c>
      <c r="E216" s="159">
        <f>SUM(E219:E225)</f>
        <v>6.6500400000000006</v>
      </c>
      <c r="F216" s="11"/>
      <c r="G216" s="160">
        <f>ROUND(E216*F216,2)</f>
        <v>0</v>
      </c>
      <c r="H216" s="11">
        <v>568.04</v>
      </c>
      <c r="I216" s="160">
        <f>ROUND(E216*H216,2)</f>
        <v>3777.49</v>
      </c>
      <c r="J216" s="11">
        <v>596.96</v>
      </c>
      <c r="K216" s="160">
        <f>ROUND(E216*J216,2)</f>
        <v>3969.81</v>
      </c>
      <c r="L216" s="160">
        <v>21</v>
      </c>
      <c r="M216" s="160">
        <f>G216*(1+L216/100)</f>
        <v>0</v>
      </c>
      <c r="N216" s="159">
        <v>1.8907700000000001</v>
      </c>
      <c r="O216" s="159">
        <f>ROUND(E216*N216,2)</f>
        <v>12.57</v>
      </c>
      <c r="P216" s="159">
        <v>0</v>
      </c>
      <c r="Q216" s="159">
        <f>ROUND(E216*P216,2)</f>
        <v>0</v>
      </c>
      <c r="R216" s="160" t="s">
        <v>655</v>
      </c>
      <c r="S216" s="160" t="s">
        <v>217</v>
      </c>
      <c r="T216" s="161" t="s">
        <v>217</v>
      </c>
      <c r="U216" s="162">
        <v>1.3169999999999999</v>
      </c>
      <c r="V216" s="162">
        <f>ROUND(E216*U216,2)</f>
        <v>8.76</v>
      </c>
      <c r="W216" s="162"/>
      <c r="X216" s="162" t="s">
        <v>218</v>
      </c>
      <c r="Y216" s="162" t="s">
        <v>175</v>
      </c>
      <c r="Z216" s="163"/>
      <c r="AA216" s="163"/>
      <c r="AB216" s="163"/>
      <c r="AC216" s="163"/>
      <c r="AD216" s="163"/>
      <c r="AE216" s="163"/>
      <c r="AF216" s="163"/>
      <c r="AG216" s="163" t="s">
        <v>219</v>
      </c>
      <c r="AH216" s="163"/>
      <c r="AI216" s="163"/>
      <c r="AJ216" s="163"/>
      <c r="AK216" s="163"/>
      <c r="AL216" s="163"/>
      <c r="AM216" s="163"/>
      <c r="AN216" s="163"/>
      <c r="AO216" s="163"/>
      <c r="AP216" s="163"/>
      <c r="AQ216" s="163"/>
      <c r="AR216" s="163"/>
      <c r="AS216" s="163"/>
      <c r="AT216" s="163"/>
      <c r="AU216" s="163"/>
      <c r="AV216" s="163"/>
      <c r="AW216" s="163"/>
      <c r="AX216" s="163"/>
      <c r="AY216" s="163"/>
      <c r="AZ216" s="163"/>
      <c r="BA216" s="163"/>
      <c r="BB216" s="163"/>
      <c r="BC216" s="163"/>
      <c r="BD216" s="163"/>
      <c r="BE216" s="163"/>
      <c r="BF216" s="163"/>
      <c r="BG216" s="163"/>
      <c r="BH216" s="163"/>
    </row>
    <row r="217" spans="1:60" outlineLevel="2" x14ac:dyDescent="0.2">
      <c r="A217" s="164"/>
      <c r="B217" s="165"/>
      <c r="C217" s="269" t="s">
        <v>713</v>
      </c>
      <c r="D217" s="270"/>
      <c r="E217" s="270"/>
      <c r="F217" s="270"/>
      <c r="G217" s="270"/>
      <c r="H217" s="162"/>
      <c r="I217" s="162"/>
      <c r="J217" s="162"/>
      <c r="K217" s="162"/>
      <c r="L217" s="162"/>
      <c r="M217" s="162"/>
      <c r="N217" s="166"/>
      <c r="O217" s="166"/>
      <c r="P217" s="166"/>
      <c r="Q217" s="166"/>
      <c r="R217" s="162"/>
      <c r="S217" s="162"/>
      <c r="T217" s="162"/>
      <c r="U217" s="162"/>
      <c r="V217" s="162"/>
      <c r="W217" s="162"/>
      <c r="X217" s="162"/>
      <c r="Y217" s="162"/>
      <c r="Z217" s="163"/>
      <c r="AA217" s="163"/>
      <c r="AB217" s="163"/>
      <c r="AC217" s="163"/>
      <c r="AD217" s="163"/>
      <c r="AE217" s="163"/>
      <c r="AF217" s="163"/>
      <c r="AG217" s="163" t="s">
        <v>221</v>
      </c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  <c r="BE217" s="163"/>
      <c r="BF217" s="163"/>
      <c r="BG217" s="163"/>
      <c r="BH217" s="163"/>
    </row>
    <row r="218" spans="1:60" outlineLevel="2" x14ac:dyDescent="0.2">
      <c r="A218" s="164"/>
      <c r="B218" s="165"/>
      <c r="C218" s="182" t="s">
        <v>832</v>
      </c>
      <c r="D218" s="183"/>
      <c r="E218" s="184"/>
      <c r="F218" s="162"/>
      <c r="G218" s="162"/>
      <c r="H218" s="162"/>
      <c r="I218" s="162"/>
      <c r="J218" s="162"/>
      <c r="K218" s="162"/>
      <c r="L218" s="162"/>
      <c r="M218" s="162"/>
      <c r="N218" s="166"/>
      <c r="O218" s="166"/>
      <c r="P218" s="166"/>
      <c r="Q218" s="166"/>
      <c r="R218" s="162"/>
      <c r="S218" s="162"/>
      <c r="T218" s="162"/>
      <c r="U218" s="162"/>
      <c r="V218" s="162"/>
      <c r="W218" s="162"/>
      <c r="X218" s="162"/>
      <c r="Y218" s="162"/>
      <c r="Z218" s="163"/>
      <c r="AA218" s="163"/>
      <c r="AB218" s="163"/>
      <c r="AC218" s="163"/>
      <c r="AD218" s="163"/>
      <c r="AE218" s="163"/>
      <c r="AF218" s="163"/>
      <c r="AG218" s="163" t="s">
        <v>222</v>
      </c>
      <c r="AH218" s="163">
        <v>0</v>
      </c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163"/>
      <c r="BB218" s="163"/>
      <c r="BC218" s="163"/>
      <c r="BD218" s="163"/>
      <c r="BE218" s="163"/>
      <c r="BF218" s="163"/>
      <c r="BG218" s="163"/>
      <c r="BH218" s="163"/>
    </row>
    <row r="219" spans="1:60" outlineLevel="3" x14ac:dyDescent="0.2">
      <c r="A219" s="164"/>
      <c r="B219" s="165"/>
      <c r="C219" s="182" t="s">
        <v>833</v>
      </c>
      <c r="D219" s="183"/>
      <c r="E219" s="184">
        <v>1.35</v>
      </c>
      <c r="F219" s="162"/>
      <c r="G219" s="162"/>
      <c r="H219" s="162"/>
      <c r="I219" s="162"/>
      <c r="J219" s="162"/>
      <c r="K219" s="162"/>
      <c r="L219" s="162"/>
      <c r="M219" s="162"/>
      <c r="N219" s="166"/>
      <c r="O219" s="166"/>
      <c r="P219" s="166"/>
      <c r="Q219" s="166"/>
      <c r="R219" s="162"/>
      <c r="S219" s="162"/>
      <c r="T219" s="162"/>
      <c r="U219" s="162"/>
      <c r="V219" s="162"/>
      <c r="W219" s="162"/>
      <c r="X219" s="162"/>
      <c r="Y219" s="162"/>
      <c r="Z219" s="163"/>
      <c r="AA219" s="163"/>
      <c r="AB219" s="163"/>
      <c r="AC219" s="163"/>
      <c r="AD219" s="163"/>
      <c r="AE219" s="163"/>
      <c r="AF219" s="163"/>
      <c r="AG219" s="163" t="s">
        <v>222</v>
      </c>
      <c r="AH219" s="163">
        <v>0</v>
      </c>
      <c r="AI219" s="163"/>
      <c r="AJ219" s="163"/>
      <c r="AK219" s="163"/>
      <c r="AL219" s="163"/>
      <c r="AM219" s="163"/>
      <c r="AN219" s="163"/>
      <c r="AO219" s="163"/>
      <c r="AP219" s="163"/>
      <c r="AQ219" s="163"/>
      <c r="AR219" s="163"/>
      <c r="AS219" s="163"/>
      <c r="AT219" s="163"/>
      <c r="AU219" s="163"/>
      <c r="AV219" s="163"/>
      <c r="AW219" s="163"/>
      <c r="AX219" s="163"/>
      <c r="AY219" s="163"/>
      <c r="AZ219" s="163"/>
      <c r="BA219" s="163"/>
      <c r="BB219" s="163"/>
      <c r="BC219" s="163"/>
      <c r="BD219" s="163"/>
      <c r="BE219" s="163"/>
      <c r="BF219" s="163"/>
      <c r="BG219" s="163"/>
      <c r="BH219" s="163"/>
    </row>
    <row r="220" spans="1:60" outlineLevel="3" x14ac:dyDescent="0.2">
      <c r="A220" s="164"/>
      <c r="B220" s="165"/>
      <c r="C220" s="182" t="s">
        <v>834</v>
      </c>
      <c r="D220" s="183"/>
      <c r="E220" s="184">
        <v>1.98</v>
      </c>
      <c r="F220" s="162"/>
      <c r="G220" s="162"/>
      <c r="H220" s="162"/>
      <c r="I220" s="162"/>
      <c r="J220" s="162"/>
      <c r="K220" s="162"/>
      <c r="L220" s="162"/>
      <c r="M220" s="162"/>
      <c r="N220" s="166"/>
      <c r="O220" s="166"/>
      <c r="P220" s="166"/>
      <c r="Q220" s="166"/>
      <c r="R220" s="162"/>
      <c r="S220" s="162"/>
      <c r="T220" s="162"/>
      <c r="U220" s="162"/>
      <c r="V220" s="162"/>
      <c r="W220" s="162"/>
      <c r="X220" s="162"/>
      <c r="Y220" s="162"/>
      <c r="Z220" s="163"/>
      <c r="AA220" s="163"/>
      <c r="AB220" s="163"/>
      <c r="AC220" s="163"/>
      <c r="AD220" s="163"/>
      <c r="AE220" s="163"/>
      <c r="AF220" s="163"/>
      <c r="AG220" s="163" t="s">
        <v>222</v>
      </c>
      <c r="AH220" s="163">
        <v>0</v>
      </c>
      <c r="AI220" s="163"/>
      <c r="AJ220" s="163"/>
      <c r="AK220" s="163"/>
      <c r="AL220" s="163"/>
      <c r="AM220" s="163"/>
      <c r="AN220" s="163"/>
      <c r="AO220" s="163"/>
      <c r="AP220" s="163"/>
      <c r="AQ220" s="163"/>
      <c r="AR220" s="163"/>
      <c r="AS220" s="163"/>
      <c r="AT220" s="163"/>
      <c r="AU220" s="163"/>
      <c r="AV220" s="163"/>
      <c r="AW220" s="163"/>
      <c r="AX220" s="163"/>
      <c r="AY220" s="163"/>
      <c r="AZ220" s="163"/>
      <c r="BA220" s="163"/>
      <c r="BB220" s="163"/>
      <c r="BC220" s="163"/>
      <c r="BD220" s="163"/>
      <c r="BE220" s="163"/>
      <c r="BF220" s="163"/>
      <c r="BG220" s="163"/>
      <c r="BH220" s="163"/>
    </row>
    <row r="221" spans="1:60" outlineLevel="3" x14ac:dyDescent="0.2">
      <c r="A221" s="164"/>
      <c r="B221" s="165"/>
      <c r="C221" s="182" t="s">
        <v>835</v>
      </c>
      <c r="D221" s="183"/>
      <c r="E221" s="184">
        <v>0.81</v>
      </c>
      <c r="F221" s="162"/>
      <c r="G221" s="162"/>
      <c r="H221" s="162"/>
      <c r="I221" s="162"/>
      <c r="J221" s="162"/>
      <c r="K221" s="162"/>
      <c r="L221" s="162"/>
      <c r="M221" s="162"/>
      <c r="N221" s="166"/>
      <c r="O221" s="166"/>
      <c r="P221" s="166"/>
      <c r="Q221" s="166"/>
      <c r="R221" s="162"/>
      <c r="S221" s="162"/>
      <c r="T221" s="162"/>
      <c r="U221" s="162"/>
      <c r="V221" s="162"/>
      <c r="W221" s="162"/>
      <c r="X221" s="162"/>
      <c r="Y221" s="162"/>
      <c r="Z221" s="163"/>
      <c r="AA221" s="163"/>
      <c r="AB221" s="163"/>
      <c r="AC221" s="163"/>
      <c r="AD221" s="163"/>
      <c r="AE221" s="163"/>
      <c r="AF221" s="163"/>
      <c r="AG221" s="163" t="s">
        <v>222</v>
      </c>
      <c r="AH221" s="163">
        <v>0</v>
      </c>
      <c r="AI221" s="163"/>
      <c r="AJ221" s="163"/>
      <c r="AK221" s="163"/>
      <c r="AL221" s="163"/>
      <c r="AM221" s="163"/>
      <c r="AN221" s="163"/>
      <c r="AO221" s="163"/>
      <c r="AP221" s="163"/>
      <c r="AQ221" s="163"/>
      <c r="AR221" s="163"/>
      <c r="AS221" s="163"/>
      <c r="AT221" s="163"/>
      <c r="AU221" s="163"/>
      <c r="AV221" s="163"/>
      <c r="AW221" s="163"/>
      <c r="AX221" s="163"/>
      <c r="AY221" s="163"/>
      <c r="AZ221" s="163"/>
      <c r="BA221" s="163"/>
      <c r="BB221" s="163"/>
      <c r="BC221" s="163"/>
      <c r="BD221" s="163"/>
      <c r="BE221" s="163"/>
      <c r="BF221" s="163"/>
      <c r="BG221" s="163"/>
      <c r="BH221" s="163"/>
    </row>
    <row r="222" spans="1:60" outlineLevel="3" x14ac:dyDescent="0.2">
      <c r="A222" s="164"/>
      <c r="B222" s="165"/>
      <c r="C222" s="182" t="s">
        <v>836</v>
      </c>
      <c r="D222" s="183"/>
      <c r="E222" s="184">
        <v>1.425</v>
      </c>
      <c r="F222" s="162"/>
      <c r="G222" s="162"/>
      <c r="H222" s="162"/>
      <c r="I222" s="162"/>
      <c r="J222" s="162"/>
      <c r="K222" s="162"/>
      <c r="L222" s="162"/>
      <c r="M222" s="162"/>
      <c r="N222" s="166"/>
      <c r="O222" s="166"/>
      <c r="P222" s="166"/>
      <c r="Q222" s="166"/>
      <c r="R222" s="162"/>
      <c r="S222" s="162"/>
      <c r="T222" s="162"/>
      <c r="U222" s="162"/>
      <c r="V222" s="162"/>
      <c r="W222" s="162"/>
      <c r="X222" s="162"/>
      <c r="Y222" s="162"/>
      <c r="Z222" s="163"/>
      <c r="AA222" s="163"/>
      <c r="AB222" s="163"/>
      <c r="AC222" s="163"/>
      <c r="AD222" s="163"/>
      <c r="AE222" s="163"/>
      <c r="AF222" s="163"/>
      <c r="AG222" s="163" t="s">
        <v>222</v>
      </c>
      <c r="AH222" s="163">
        <v>0</v>
      </c>
      <c r="AI222" s="163"/>
      <c r="AJ222" s="163"/>
      <c r="AK222" s="163"/>
      <c r="AL222" s="163"/>
      <c r="AM222" s="163"/>
      <c r="AN222" s="163"/>
      <c r="AO222" s="163"/>
      <c r="AP222" s="163"/>
      <c r="AQ222" s="163"/>
      <c r="AR222" s="163"/>
      <c r="AS222" s="163"/>
      <c r="AT222" s="163"/>
      <c r="AU222" s="163"/>
      <c r="AV222" s="163"/>
      <c r="AW222" s="163"/>
      <c r="AX222" s="163"/>
      <c r="AY222" s="163"/>
      <c r="AZ222" s="163"/>
      <c r="BA222" s="163"/>
      <c r="BB222" s="163"/>
      <c r="BC222" s="163"/>
      <c r="BD222" s="163"/>
      <c r="BE222" s="163"/>
      <c r="BF222" s="163"/>
      <c r="BG222" s="163"/>
      <c r="BH222" s="163"/>
    </row>
    <row r="223" spans="1:60" outlineLevel="3" x14ac:dyDescent="0.2">
      <c r="A223" s="164"/>
      <c r="B223" s="165"/>
      <c r="C223" s="182" t="s">
        <v>837</v>
      </c>
      <c r="D223" s="183"/>
      <c r="E223" s="184">
        <v>0.27</v>
      </c>
      <c r="F223" s="162"/>
      <c r="G223" s="162"/>
      <c r="H223" s="162"/>
      <c r="I223" s="162"/>
      <c r="J223" s="162"/>
      <c r="K223" s="162"/>
      <c r="L223" s="162"/>
      <c r="M223" s="162"/>
      <c r="N223" s="166"/>
      <c r="O223" s="166"/>
      <c r="P223" s="166"/>
      <c r="Q223" s="166"/>
      <c r="R223" s="162"/>
      <c r="S223" s="162"/>
      <c r="T223" s="162"/>
      <c r="U223" s="162"/>
      <c r="V223" s="162"/>
      <c r="W223" s="162"/>
      <c r="X223" s="162"/>
      <c r="Y223" s="162"/>
      <c r="Z223" s="163"/>
      <c r="AA223" s="163"/>
      <c r="AB223" s="163"/>
      <c r="AC223" s="163"/>
      <c r="AD223" s="163"/>
      <c r="AE223" s="163"/>
      <c r="AF223" s="163"/>
      <c r="AG223" s="163" t="s">
        <v>222</v>
      </c>
      <c r="AH223" s="163">
        <v>0</v>
      </c>
      <c r="AI223" s="163"/>
      <c r="AJ223" s="163"/>
      <c r="AK223" s="163"/>
      <c r="AL223" s="163"/>
      <c r="AM223" s="163"/>
      <c r="AN223" s="163"/>
      <c r="AO223" s="163"/>
      <c r="AP223" s="163"/>
      <c r="AQ223" s="163"/>
      <c r="AR223" s="163"/>
      <c r="AS223" s="163"/>
      <c r="AT223" s="163"/>
      <c r="AU223" s="163"/>
      <c r="AV223" s="163"/>
      <c r="AW223" s="163"/>
      <c r="AX223" s="163"/>
      <c r="AY223" s="163"/>
      <c r="AZ223" s="163"/>
      <c r="BA223" s="163"/>
      <c r="BB223" s="163"/>
      <c r="BC223" s="163"/>
      <c r="BD223" s="163"/>
      <c r="BE223" s="163"/>
      <c r="BF223" s="163"/>
      <c r="BG223" s="163"/>
      <c r="BH223" s="163"/>
    </row>
    <row r="224" spans="1:60" outlineLevel="3" x14ac:dyDescent="0.2">
      <c r="A224" s="164"/>
      <c r="B224" s="165"/>
      <c r="C224" s="182" t="s">
        <v>838</v>
      </c>
      <c r="D224" s="183"/>
      <c r="E224" s="184">
        <v>0.45</v>
      </c>
      <c r="F224" s="162"/>
      <c r="G224" s="162"/>
      <c r="H224" s="162"/>
      <c r="I224" s="162"/>
      <c r="J224" s="162"/>
      <c r="K224" s="162"/>
      <c r="L224" s="162"/>
      <c r="M224" s="162"/>
      <c r="N224" s="166"/>
      <c r="O224" s="166"/>
      <c r="P224" s="166"/>
      <c r="Q224" s="166"/>
      <c r="R224" s="162"/>
      <c r="S224" s="162"/>
      <c r="T224" s="162"/>
      <c r="U224" s="162"/>
      <c r="V224" s="162"/>
      <c r="W224" s="162"/>
      <c r="X224" s="162"/>
      <c r="Y224" s="162"/>
      <c r="Z224" s="163"/>
      <c r="AA224" s="163"/>
      <c r="AB224" s="163"/>
      <c r="AC224" s="163"/>
      <c r="AD224" s="163"/>
      <c r="AE224" s="163"/>
      <c r="AF224" s="163"/>
      <c r="AG224" s="163" t="s">
        <v>222</v>
      </c>
      <c r="AH224" s="163">
        <v>0</v>
      </c>
      <c r="AI224" s="163"/>
      <c r="AJ224" s="163"/>
      <c r="AK224" s="163"/>
      <c r="AL224" s="163"/>
      <c r="AM224" s="163"/>
      <c r="AN224" s="163"/>
      <c r="AO224" s="163"/>
      <c r="AP224" s="163"/>
      <c r="AQ224" s="163"/>
      <c r="AR224" s="163"/>
      <c r="AS224" s="163"/>
      <c r="AT224" s="163"/>
      <c r="AU224" s="163"/>
      <c r="AV224" s="163"/>
      <c r="AW224" s="163"/>
      <c r="AX224" s="163"/>
      <c r="AY224" s="163"/>
      <c r="AZ224" s="163"/>
      <c r="BA224" s="163"/>
      <c r="BB224" s="163"/>
      <c r="BC224" s="163"/>
      <c r="BD224" s="163"/>
      <c r="BE224" s="163"/>
      <c r="BF224" s="163"/>
      <c r="BG224" s="163"/>
      <c r="BH224" s="163"/>
    </row>
    <row r="225" spans="1:60" outlineLevel="3" x14ac:dyDescent="0.2">
      <c r="A225" s="164"/>
      <c r="B225" s="165"/>
      <c r="C225" s="182" t="s">
        <v>943</v>
      </c>
      <c r="D225" s="183"/>
      <c r="E225" s="184">
        <v>0.36503999999999998</v>
      </c>
      <c r="F225" s="162"/>
      <c r="G225" s="162"/>
      <c r="H225" s="162"/>
      <c r="I225" s="162"/>
      <c r="J225" s="162"/>
      <c r="K225" s="162"/>
      <c r="L225" s="162"/>
      <c r="M225" s="162"/>
      <c r="N225" s="166"/>
      <c r="O225" s="166"/>
      <c r="P225" s="166"/>
      <c r="Q225" s="166"/>
      <c r="R225" s="162"/>
      <c r="S225" s="162"/>
      <c r="T225" s="162"/>
      <c r="U225" s="162"/>
      <c r="V225" s="162"/>
      <c r="W225" s="162"/>
      <c r="X225" s="162"/>
      <c r="Y225" s="162"/>
      <c r="Z225" s="163"/>
      <c r="AA225" s="163"/>
      <c r="AB225" s="163"/>
      <c r="AC225" s="163"/>
      <c r="AD225" s="163"/>
      <c r="AE225" s="163"/>
      <c r="AF225" s="163"/>
      <c r="AG225" s="163" t="s">
        <v>222</v>
      </c>
      <c r="AH225" s="163">
        <v>0</v>
      </c>
      <c r="AI225" s="163"/>
      <c r="AJ225" s="163"/>
      <c r="AK225" s="163"/>
      <c r="AL225" s="163"/>
      <c r="AM225" s="163"/>
      <c r="AN225" s="163"/>
      <c r="AO225" s="163"/>
      <c r="AP225" s="163"/>
      <c r="AQ225" s="163"/>
      <c r="AR225" s="163"/>
      <c r="AS225" s="163"/>
      <c r="AT225" s="163"/>
      <c r="AU225" s="163"/>
      <c r="AV225" s="163"/>
      <c r="AW225" s="163"/>
      <c r="AX225" s="163"/>
      <c r="AY225" s="163"/>
      <c r="AZ225" s="163"/>
      <c r="BA225" s="163"/>
      <c r="BB225" s="163"/>
      <c r="BC225" s="163"/>
      <c r="BD225" s="163"/>
      <c r="BE225" s="163"/>
      <c r="BF225" s="163"/>
      <c r="BG225" s="163"/>
      <c r="BH225" s="163"/>
    </row>
    <row r="226" spans="1:60" ht="22.5" outlineLevel="1" x14ac:dyDescent="0.2">
      <c r="A226" s="155">
        <v>28</v>
      </c>
      <c r="B226" s="156" t="s">
        <v>944</v>
      </c>
      <c r="C226" s="157" t="s">
        <v>945</v>
      </c>
      <c r="D226" s="158" t="s">
        <v>215</v>
      </c>
      <c r="E226" s="159">
        <v>0.15876000000000001</v>
      </c>
      <c r="F226" s="11"/>
      <c r="G226" s="160">
        <f>ROUND(E226*F226,2)</f>
        <v>0</v>
      </c>
      <c r="H226" s="11">
        <v>3142.2</v>
      </c>
      <c r="I226" s="160">
        <f>ROUND(E226*H226,2)</f>
        <v>498.86</v>
      </c>
      <c r="J226" s="11">
        <v>767.8</v>
      </c>
      <c r="K226" s="160">
        <f>ROUND(E226*J226,2)</f>
        <v>121.9</v>
      </c>
      <c r="L226" s="160">
        <v>21</v>
      </c>
      <c r="M226" s="160">
        <f>G226*(1+L226/100)</f>
        <v>0</v>
      </c>
      <c r="N226" s="159">
        <v>2.5</v>
      </c>
      <c r="O226" s="159">
        <f>ROUND(E226*N226,2)</f>
        <v>0.4</v>
      </c>
      <c r="P226" s="159">
        <v>0</v>
      </c>
      <c r="Q226" s="159">
        <f>ROUND(E226*P226,2)</f>
        <v>0</v>
      </c>
      <c r="R226" s="160" t="s">
        <v>655</v>
      </c>
      <c r="S226" s="160" t="s">
        <v>217</v>
      </c>
      <c r="T226" s="161" t="s">
        <v>217</v>
      </c>
      <c r="U226" s="162">
        <v>1.4490000000000001</v>
      </c>
      <c r="V226" s="162">
        <f>ROUND(E226*U226,2)</f>
        <v>0.23</v>
      </c>
      <c r="W226" s="162"/>
      <c r="X226" s="162" t="s">
        <v>218</v>
      </c>
      <c r="Y226" s="162" t="s">
        <v>175</v>
      </c>
      <c r="Z226" s="163"/>
      <c r="AA226" s="163"/>
      <c r="AB226" s="163"/>
      <c r="AC226" s="163"/>
      <c r="AD226" s="163"/>
      <c r="AE226" s="163"/>
      <c r="AF226" s="163"/>
      <c r="AG226" s="163" t="s">
        <v>219</v>
      </c>
      <c r="AH226" s="163"/>
      <c r="AI226" s="163"/>
      <c r="AJ226" s="163"/>
      <c r="AK226" s="163"/>
      <c r="AL226" s="163"/>
      <c r="AM226" s="163"/>
      <c r="AN226" s="163"/>
      <c r="AO226" s="163"/>
      <c r="AP226" s="163"/>
      <c r="AQ226" s="163"/>
      <c r="AR226" s="163"/>
      <c r="AS226" s="163"/>
      <c r="AT226" s="163"/>
      <c r="AU226" s="163"/>
      <c r="AV226" s="163"/>
      <c r="AW226" s="163"/>
      <c r="AX226" s="163"/>
      <c r="AY226" s="163"/>
      <c r="AZ226" s="163"/>
      <c r="BA226" s="163"/>
      <c r="BB226" s="163"/>
      <c r="BC226" s="163"/>
      <c r="BD226" s="163"/>
      <c r="BE226" s="163"/>
      <c r="BF226" s="163"/>
      <c r="BG226" s="163"/>
      <c r="BH226" s="163"/>
    </row>
    <row r="227" spans="1:60" outlineLevel="2" x14ac:dyDescent="0.2">
      <c r="A227" s="164"/>
      <c r="B227" s="165"/>
      <c r="C227" s="269" t="s">
        <v>709</v>
      </c>
      <c r="D227" s="270"/>
      <c r="E227" s="270"/>
      <c r="F227" s="270"/>
      <c r="G227" s="270"/>
      <c r="H227" s="162"/>
      <c r="I227" s="162"/>
      <c r="J227" s="162"/>
      <c r="K227" s="162"/>
      <c r="L227" s="162"/>
      <c r="M227" s="162"/>
      <c r="N227" s="166"/>
      <c r="O227" s="166"/>
      <c r="P227" s="166"/>
      <c r="Q227" s="166"/>
      <c r="R227" s="162"/>
      <c r="S227" s="162"/>
      <c r="T227" s="162"/>
      <c r="U227" s="162"/>
      <c r="V227" s="162"/>
      <c r="W227" s="162"/>
      <c r="X227" s="162"/>
      <c r="Y227" s="162"/>
      <c r="Z227" s="163"/>
      <c r="AA227" s="163"/>
      <c r="AB227" s="163"/>
      <c r="AC227" s="163"/>
      <c r="AD227" s="163"/>
      <c r="AE227" s="163"/>
      <c r="AF227" s="163"/>
      <c r="AG227" s="163" t="s">
        <v>221</v>
      </c>
      <c r="AH227" s="163"/>
      <c r="AI227" s="163"/>
      <c r="AJ227" s="163"/>
      <c r="AK227" s="163"/>
      <c r="AL227" s="163"/>
      <c r="AM227" s="163"/>
      <c r="AN227" s="163"/>
      <c r="AO227" s="163"/>
      <c r="AP227" s="163"/>
      <c r="AQ227" s="163"/>
      <c r="AR227" s="163"/>
      <c r="AS227" s="163"/>
      <c r="AT227" s="163"/>
      <c r="AU227" s="163"/>
      <c r="AV227" s="163"/>
      <c r="AW227" s="163"/>
      <c r="AX227" s="163"/>
      <c r="AY227" s="163"/>
      <c r="AZ227" s="163"/>
      <c r="BA227" s="163"/>
      <c r="BB227" s="163"/>
      <c r="BC227" s="163"/>
      <c r="BD227" s="163"/>
      <c r="BE227" s="163"/>
      <c r="BF227" s="163"/>
      <c r="BG227" s="163"/>
      <c r="BH227" s="163"/>
    </row>
    <row r="228" spans="1:60" outlineLevel="2" x14ac:dyDescent="0.2">
      <c r="A228" s="164"/>
      <c r="B228" s="165"/>
      <c r="C228" s="182" t="s">
        <v>946</v>
      </c>
      <c r="D228" s="183"/>
      <c r="E228" s="184"/>
      <c r="F228" s="162"/>
      <c r="G228" s="162"/>
      <c r="H228" s="162"/>
      <c r="I228" s="162"/>
      <c r="J228" s="162"/>
      <c r="K228" s="162"/>
      <c r="L228" s="162"/>
      <c r="M228" s="162"/>
      <c r="N228" s="166"/>
      <c r="O228" s="166"/>
      <c r="P228" s="166"/>
      <c r="Q228" s="166"/>
      <c r="R228" s="162"/>
      <c r="S228" s="162"/>
      <c r="T228" s="162"/>
      <c r="U228" s="162"/>
      <c r="V228" s="162"/>
      <c r="W228" s="162"/>
      <c r="X228" s="162"/>
      <c r="Y228" s="162"/>
      <c r="Z228" s="163"/>
      <c r="AA228" s="163"/>
      <c r="AB228" s="163"/>
      <c r="AC228" s="163"/>
      <c r="AD228" s="163"/>
      <c r="AE228" s="163"/>
      <c r="AF228" s="163"/>
      <c r="AG228" s="163" t="s">
        <v>222</v>
      </c>
      <c r="AH228" s="163">
        <v>0</v>
      </c>
      <c r="AI228" s="163"/>
      <c r="AJ228" s="163"/>
      <c r="AK228" s="163"/>
      <c r="AL228" s="163"/>
      <c r="AM228" s="163"/>
      <c r="AN228" s="163"/>
      <c r="AO228" s="163"/>
      <c r="AP228" s="163"/>
      <c r="AQ228" s="163"/>
      <c r="AR228" s="163"/>
      <c r="AS228" s="163"/>
      <c r="AT228" s="163"/>
      <c r="AU228" s="163"/>
      <c r="AV228" s="163"/>
      <c r="AW228" s="163"/>
      <c r="AX228" s="163"/>
      <c r="AY228" s="163"/>
      <c r="AZ228" s="163"/>
      <c r="BA228" s="163"/>
      <c r="BB228" s="163"/>
      <c r="BC228" s="163"/>
      <c r="BD228" s="163"/>
      <c r="BE228" s="163"/>
      <c r="BF228" s="163"/>
      <c r="BG228" s="163"/>
      <c r="BH228" s="163"/>
    </row>
    <row r="229" spans="1:60" outlineLevel="3" x14ac:dyDescent="0.2">
      <c r="A229" s="164"/>
      <c r="B229" s="165"/>
      <c r="C229" s="182" t="s">
        <v>947</v>
      </c>
      <c r="D229" s="183"/>
      <c r="E229" s="184">
        <v>0.15876000000000001</v>
      </c>
      <c r="F229" s="162"/>
      <c r="G229" s="162"/>
      <c r="H229" s="162"/>
      <c r="I229" s="162"/>
      <c r="J229" s="162"/>
      <c r="K229" s="162"/>
      <c r="L229" s="162"/>
      <c r="M229" s="162"/>
      <c r="N229" s="166"/>
      <c r="O229" s="166"/>
      <c r="P229" s="166"/>
      <c r="Q229" s="166"/>
      <c r="R229" s="162"/>
      <c r="S229" s="162"/>
      <c r="T229" s="162"/>
      <c r="U229" s="162"/>
      <c r="V229" s="162"/>
      <c r="W229" s="162"/>
      <c r="X229" s="162"/>
      <c r="Y229" s="162"/>
      <c r="Z229" s="163"/>
      <c r="AA229" s="163"/>
      <c r="AB229" s="163"/>
      <c r="AC229" s="163"/>
      <c r="AD229" s="163"/>
      <c r="AE229" s="163"/>
      <c r="AF229" s="163"/>
      <c r="AG229" s="163" t="s">
        <v>222</v>
      </c>
      <c r="AH229" s="163">
        <v>0</v>
      </c>
      <c r="AI229" s="163"/>
      <c r="AJ229" s="163"/>
      <c r="AK229" s="163"/>
      <c r="AL229" s="163"/>
      <c r="AM229" s="163"/>
      <c r="AN229" s="163"/>
      <c r="AO229" s="163"/>
      <c r="AP229" s="163"/>
      <c r="AQ229" s="163"/>
      <c r="AR229" s="163"/>
      <c r="AS229" s="163"/>
      <c r="AT229" s="163"/>
      <c r="AU229" s="163"/>
      <c r="AV229" s="163"/>
      <c r="AW229" s="163"/>
      <c r="AX229" s="163"/>
      <c r="AY229" s="163"/>
      <c r="AZ229" s="163"/>
      <c r="BA229" s="163"/>
      <c r="BB229" s="163"/>
      <c r="BC229" s="163"/>
      <c r="BD229" s="163"/>
      <c r="BE229" s="163"/>
      <c r="BF229" s="163"/>
      <c r="BG229" s="163"/>
      <c r="BH229" s="163"/>
    </row>
    <row r="230" spans="1:60" x14ac:dyDescent="0.2">
      <c r="A230" s="147" t="s">
        <v>168</v>
      </c>
      <c r="B230" s="148" t="s">
        <v>100</v>
      </c>
      <c r="C230" s="149" t="s">
        <v>101</v>
      </c>
      <c r="D230" s="150"/>
      <c r="E230" s="151"/>
      <c r="F230" s="152"/>
      <c r="G230" s="152">
        <f>SUMIF(AG231:AG474,"&lt;&gt;NOR",G231:G474)</f>
        <v>0</v>
      </c>
      <c r="H230" s="152"/>
      <c r="I230" s="152">
        <f>SUM(I231:I474)</f>
        <v>178552.36000000002</v>
      </c>
      <c r="J230" s="152"/>
      <c r="K230" s="152">
        <f>SUM(K231:K474)</f>
        <v>45286.149999999994</v>
      </c>
      <c r="L230" s="152"/>
      <c r="M230" s="152">
        <f>SUM(M231:M474)</f>
        <v>0</v>
      </c>
      <c r="N230" s="151"/>
      <c r="O230" s="151">
        <f>SUM(O231:O474)</f>
        <v>4.6499999999999986</v>
      </c>
      <c r="P230" s="151"/>
      <c r="Q230" s="151">
        <f>SUM(Q231:Q474)</f>
        <v>0</v>
      </c>
      <c r="R230" s="152"/>
      <c r="S230" s="152"/>
      <c r="T230" s="153"/>
      <c r="U230" s="154"/>
      <c r="V230" s="154">
        <f>SUM(V231:V474)</f>
        <v>76.450000000000017</v>
      </c>
      <c r="W230" s="154"/>
      <c r="X230" s="154"/>
      <c r="Y230" s="154"/>
      <c r="AG230" s="14" t="s">
        <v>169</v>
      </c>
    </row>
    <row r="231" spans="1:60" ht="22.5" outlineLevel="1" x14ac:dyDescent="0.2">
      <c r="A231" s="155">
        <v>29</v>
      </c>
      <c r="B231" s="156" t="s">
        <v>948</v>
      </c>
      <c r="C231" s="157" t="s">
        <v>949</v>
      </c>
      <c r="D231" s="158" t="s">
        <v>276</v>
      </c>
      <c r="E231" s="159">
        <v>3</v>
      </c>
      <c r="F231" s="11"/>
      <c r="G231" s="160">
        <f>ROUND(E231*F231,2)</f>
        <v>0</v>
      </c>
      <c r="H231" s="11">
        <v>0</v>
      </c>
      <c r="I231" s="160">
        <f>ROUND(E231*H231,2)</f>
        <v>0</v>
      </c>
      <c r="J231" s="11">
        <v>23</v>
      </c>
      <c r="K231" s="160">
        <f>ROUND(E231*J231,2)</f>
        <v>69</v>
      </c>
      <c r="L231" s="160">
        <v>21</v>
      </c>
      <c r="M231" s="160">
        <f>G231*(1+L231/100)</f>
        <v>0</v>
      </c>
      <c r="N231" s="159">
        <v>0</v>
      </c>
      <c r="O231" s="159">
        <f>ROUND(E231*N231,2)</f>
        <v>0</v>
      </c>
      <c r="P231" s="159">
        <v>0</v>
      </c>
      <c r="Q231" s="159">
        <f>ROUND(E231*P231,2)</f>
        <v>0</v>
      </c>
      <c r="R231" s="160" t="s">
        <v>655</v>
      </c>
      <c r="S231" s="160" t="s">
        <v>217</v>
      </c>
      <c r="T231" s="161" t="s">
        <v>217</v>
      </c>
      <c r="U231" s="162">
        <v>3.4000000000000002E-2</v>
      </c>
      <c r="V231" s="162">
        <f>ROUND(E231*U231,2)</f>
        <v>0.1</v>
      </c>
      <c r="W231" s="162"/>
      <c r="X231" s="162" t="s">
        <v>218</v>
      </c>
      <c r="Y231" s="162" t="s">
        <v>175</v>
      </c>
      <c r="Z231" s="163"/>
      <c r="AA231" s="163"/>
      <c r="AB231" s="163"/>
      <c r="AC231" s="163"/>
      <c r="AD231" s="163"/>
      <c r="AE231" s="163"/>
      <c r="AF231" s="163"/>
      <c r="AG231" s="163" t="s">
        <v>219</v>
      </c>
      <c r="AH231" s="163"/>
      <c r="AI231" s="163"/>
      <c r="AJ231" s="163"/>
      <c r="AK231" s="163"/>
      <c r="AL231" s="163"/>
      <c r="AM231" s="163"/>
      <c r="AN231" s="163"/>
      <c r="AO231" s="163"/>
      <c r="AP231" s="163"/>
      <c r="AQ231" s="163"/>
      <c r="AR231" s="163"/>
      <c r="AS231" s="163"/>
      <c r="AT231" s="163"/>
      <c r="AU231" s="163"/>
      <c r="AV231" s="163"/>
      <c r="AW231" s="163"/>
      <c r="AX231" s="163"/>
      <c r="AY231" s="163"/>
      <c r="AZ231" s="163"/>
      <c r="BA231" s="163"/>
      <c r="BB231" s="163"/>
      <c r="BC231" s="163"/>
      <c r="BD231" s="163"/>
      <c r="BE231" s="163"/>
      <c r="BF231" s="163"/>
      <c r="BG231" s="163"/>
      <c r="BH231" s="163"/>
    </row>
    <row r="232" spans="1:60" outlineLevel="2" x14ac:dyDescent="0.2">
      <c r="A232" s="164"/>
      <c r="B232" s="165"/>
      <c r="C232" s="269" t="s">
        <v>713</v>
      </c>
      <c r="D232" s="270"/>
      <c r="E232" s="270"/>
      <c r="F232" s="270"/>
      <c r="G232" s="270"/>
      <c r="H232" s="162"/>
      <c r="I232" s="162"/>
      <c r="J232" s="162"/>
      <c r="K232" s="162"/>
      <c r="L232" s="162"/>
      <c r="M232" s="162"/>
      <c r="N232" s="166"/>
      <c r="O232" s="166"/>
      <c r="P232" s="166"/>
      <c r="Q232" s="166"/>
      <c r="R232" s="162"/>
      <c r="S232" s="162"/>
      <c r="T232" s="162"/>
      <c r="U232" s="162"/>
      <c r="V232" s="162"/>
      <c r="W232" s="162"/>
      <c r="X232" s="162"/>
      <c r="Y232" s="162"/>
      <c r="Z232" s="163"/>
      <c r="AA232" s="163"/>
      <c r="AB232" s="163"/>
      <c r="AC232" s="163"/>
      <c r="AD232" s="163"/>
      <c r="AE232" s="163"/>
      <c r="AF232" s="163"/>
      <c r="AG232" s="163" t="s">
        <v>221</v>
      </c>
      <c r="AH232" s="163"/>
      <c r="AI232" s="163"/>
      <c r="AJ232" s="163"/>
      <c r="AK232" s="163"/>
      <c r="AL232" s="163"/>
      <c r="AM232" s="163"/>
      <c r="AN232" s="163"/>
      <c r="AO232" s="163"/>
      <c r="AP232" s="163"/>
      <c r="AQ232" s="163"/>
      <c r="AR232" s="163"/>
      <c r="AS232" s="163"/>
      <c r="AT232" s="163"/>
      <c r="AU232" s="163"/>
      <c r="AV232" s="163"/>
      <c r="AW232" s="163"/>
      <c r="AX232" s="163"/>
      <c r="AY232" s="163"/>
      <c r="AZ232" s="163"/>
      <c r="BA232" s="163"/>
      <c r="BB232" s="163"/>
      <c r="BC232" s="163"/>
      <c r="BD232" s="163"/>
      <c r="BE232" s="163"/>
      <c r="BF232" s="163"/>
      <c r="BG232" s="163"/>
      <c r="BH232" s="163"/>
    </row>
    <row r="233" spans="1:60" outlineLevel="2" x14ac:dyDescent="0.2">
      <c r="A233" s="164"/>
      <c r="B233" s="165"/>
      <c r="C233" s="182" t="s">
        <v>933</v>
      </c>
      <c r="D233" s="183"/>
      <c r="E233" s="184"/>
      <c r="F233" s="162"/>
      <c r="G233" s="162"/>
      <c r="H233" s="162"/>
      <c r="I233" s="162"/>
      <c r="J233" s="162"/>
      <c r="K233" s="162"/>
      <c r="L233" s="162"/>
      <c r="M233" s="162"/>
      <c r="N233" s="166"/>
      <c r="O233" s="166"/>
      <c r="P233" s="166"/>
      <c r="Q233" s="166"/>
      <c r="R233" s="162"/>
      <c r="S233" s="162"/>
      <c r="T233" s="162"/>
      <c r="U233" s="162"/>
      <c r="V233" s="162"/>
      <c r="W233" s="162"/>
      <c r="X233" s="162"/>
      <c r="Y233" s="162"/>
      <c r="Z233" s="163"/>
      <c r="AA233" s="163"/>
      <c r="AB233" s="163"/>
      <c r="AC233" s="163"/>
      <c r="AD233" s="163"/>
      <c r="AE233" s="163"/>
      <c r="AF233" s="163"/>
      <c r="AG233" s="163" t="s">
        <v>222</v>
      </c>
      <c r="AH233" s="163">
        <v>0</v>
      </c>
      <c r="AI233" s="163"/>
      <c r="AJ233" s="163"/>
      <c r="AK233" s="163"/>
      <c r="AL233" s="163"/>
      <c r="AM233" s="163"/>
      <c r="AN233" s="163"/>
      <c r="AO233" s="163"/>
      <c r="AP233" s="163"/>
      <c r="AQ233" s="163"/>
      <c r="AR233" s="163"/>
      <c r="AS233" s="163"/>
      <c r="AT233" s="163"/>
      <c r="AU233" s="163"/>
      <c r="AV233" s="163"/>
      <c r="AW233" s="163"/>
      <c r="AX233" s="163"/>
      <c r="AY233" s="163"/>
      <c r="AZ233" s="163"/>
      <c r="BA233" s="163"/>
      <c r="BB233" s="163"/>
      <c r="BC233" s="163"/>
      <c r="BD233" s="163"/>
      <c r="BE233" s="163"/>
      <c r="BF233" s="163"/>
      <c r="BG233" s="163"/>
      <c r="BH233" s="163"/>
    </row>
    <row r="234" spans="1:60" outlineLevel="3" x14ac:dyDescent="0.2">
      <c r="A234" s="164"/>
      <c r="B234" s="165"/>
      <c r="C234" s="182" t="s">
        <v>950</v>
      </c>
      <c r="D234" s="183"/>
      <c r="E234" s="184">
        <v>3</v>
      </c>
      <c r="F234" s="162"/>
      <c r="G234" s="162"/>
      <c r="H234" s="162"/>
      <c r="I234" s="162"/>
      <c r="J234" s="162"/>
      <c r="K234" s="162"/>
      <c r="L234" s="162"/>
      <c r="M234" s="162"/>
      <c r="N234" s="166"/>
      <c r="O234" s="166"/>
      <c r="P234" s="166"/>
      <c r="Q234" s="166"/>
      <c r="R234" s="162"/>
      <c r="S234" s="162"/>
      <c r="T234" s="162"/>
      <c r="U234" s="162"/>
      <c r="V234" s="162"/>
      <c r="W234" s="162"/>
      <c r="X234" s="162"/>
      <c r="Y234" s="162"/>
      <c r="Z234" s="163"/>
      <c r="AA234" s="163"/>
      <c r="AB234" s="163"/>
      <c r="AC234" s="163"/>
      <c r="AD234" s="163"/>
      <c r="AE234" s="163"/>
      <c r="AF234" s="163"/>
      <c r="AG234" s="163" t="s">
        <v>222</v>
      </c>
      <c r="AH234" s="163">
        <v>0</v>
      </c>
      <c r="AI234" s="163"/>
      <c r="AJ234" s="163"/>
      <c r="AK234" s="163"/>
      <c r="AL234" s="163"/>
      <c r="AM234" s="163"/>
      <c r="AN234" s="163"/>
      <c r="AO234" s="163"/>
      <c r="AP234" s="163"/>
      <c r="AQ234" s="163"/>
      <c r="AR234" s="163"/>
      <c r="AS234" s="163"/>
      <c r="AT234" s="163"/>
      <c r="AU234" s="163"/>
      <c r="AV234" s="163"/>
      <c r="AW234" s="163"/>
      <c r="AX234" s="163"/>
      <c r="AY234" s="163"/>
      <c r="AZ234" s="163"/>
      <c r="BA234" s="163"/>
      <c r="BB234" s="163"/>
      <c r="BC234" s="163"/>
      <c r="BD234" s="163"/>
      <c r="BE234" s="163"/>
      <c r="BF234" s="163"/>
      <c r="BG234" s="163"/>
      <c r="BH234" s="163"/>
    </row>
    <row r="235" spans="1:60" ht="25.9" customHeight="1" outlineLevel="1" x14ac:dyDescent="0.2">
      <c r="A235" s="155">
        <v>30</v>
      </c>
      <c r="B235" s="156" t="s">
        <v>951</v>
      </c>
      <c r="C235" s="157" t="s">
        <v>1689</v>
      </c>
      <c r="D235" s="158" t="s">
        <v>276</v>
      </c>
      <c r="E235" s="159">
        <v>3.0449999999999999</v>
      </c>
      <c r="F235" s="11"/>
      <c r="G235" s="160">
        <f>ROUND(E235*F235,2)</f>
        <v>0</v>
      </c>
      <c r="H235" s="11">
        <v>45.4</v>
      </c>
      <c r="I235" s="160">
        <f>ROUND(E235*H235,2)</f>
        <v>138.24</v>
      </c>
      <c r="J235" s="11">
        <v>0</v>
      </c>
      <c r="K235" s="160">
        <f>ROUND(E235*J235,2)</f>
        <v>0</v>
      </c>
      <c r="L235" s="160">
        <v>21</v>
      </c>
      <c r="M235" s="160">
        <f>G235*(1+L235/100)</f>
        <v>0</v>
      </c>
      <c r="N235" s="159">
        <v>2.7999999999999998E-4</v>
      </c>
      <c r="O235" s="159">
        <f>ROUND(E235*N235,2)</f>
        <v>0</v>
      </c>
      <c r="P235" s="159">
        <v>0</v>
      </c>
      <c r="Q235" s="159">
        <f>ROUND(E235*P235,2)</f>
        <v>0</v>
      </c>
      <c r="R235" s="160" t="s">
        <v>239</v>
      </c>
      <c r="S235" s="160" t="s">
        <v>217</v>
      </c>
      <c r="T235" s="161" t="s">
        <v>217</v>
      </c>
      <c r="U235" s="162">
        <v>0</v>
      </c>
      <c r="V235" s="162">
        <f>ROUND(E235*U235,2)</f>
        <v>0</v>
      </c>
      <c r="W235" s="162"/>
      <c r="X235" s="162" t="s">
        <v>240</v>
      </c>
      <c r="Y235" s="162" t="s">
        <v>175</v>
      </c>
      <c r="Z235" s="163"/>
      <c r="AA235" s="163"/>
      <c r="AB235" s="163"/>
      <c r="AC235" s="163"/>
      <c r="AD235" s="163"/>
      <c r="AE235" s="163"/>
      <c r="AF235" s="163"/>
      <c r="AG235" s="163" t="s">
        <v>241</v>
      </c>
      <c r="AH235" s="163"/>
      <c r="AI235" s="163"/>
      <c r="AJ235" s="163"/>
      <c r="AK235" s="163"/>
      <c r="AL235" s="163"/>
      <c r="AM235" s="163"/>
      <c r="AN235" s="163"/>
      <c r="AO235" s="163"/>
      <c r="AP235" s="163"/>
      <c r="AQ235" s="163"/>
      <c r="AR235" s="163"/>
      <c r="AS235" s="163"/>
      <c r="AT235" s="163"/>
      <c r="AU235" s="163"/>
      <c r="AV235" s="163"/>
      <c r="AW235" s="163"/>
      <c r="AX235" s="163"/>
      <c r="AY235" s="163"/>
      <c r="AZ235" s="163"/>
      <c r="BA235" s="163"/>
      <c r="BB235" s="163"/>
      <c r="BC235" s="163"/>
      <c r="BD235" s="163"/>
      <c r="BE235" s="163"/>
      <c r="BF235" s="163"/>
      <c r="BG235" s="163"/>
      <c r="BH235" s="163"/>
    </row>
    <row r="236" spans="1:60" outlineLevel="2" x14ac:dyDescent="0.2">
      <c r="A236" s="164"/>
      <c r="B236" s="165"/>
      <c r="C236" s="182" t="s">
        <v>933</v>
      </c>
      <c r="D236" s="183"/>
      <c r="E236" s="184"/>
      <c r="F236" s="162"/>
      <c r="G236" s="162"/>
      <c r="H236" s="162"/>
      <c r="I236" s="162"/>
      <c r="J236" s="162"/>
      <c r="K236" s="162"/>
      <c r="L236" s="162"/>
      <c r="M236" s="162"/>
      <c r="N236" s="166"/>
      <c r="O236" s="166"/>
      <c r="P236" s="166"/>
      <c r="Q236" s="166"/>
      <c r="R236" s="162"/>
      <c r="S236" s="162"/>
      <c r="T236" s="162"/>
      <c r="U236" s="162"/>
      <c r="V236" s="162"/>
      <c r="W236" s="162"/>
      <c r="X236" s="162"/>
      <c r="Y236" s="162"/>
      <c r="Z236" s="163"/>
      <c r="AA236" s="163"/>
      <c r="AB236" s="163"/>
      <c r="AC236" s="163"/>
      <c r="AD236" s="163"/>
      <c r="AE236" s="163"/>
      <c r="AF236" s="163"/>
      <c r="AG236" s="163" t="s">
        <v>222</v>
      </c>
      <c r="AH236" s="163">
        <v>0</v>
      </c>
      <c r="AI236" s="163"/>
      <c r="AJ236" s="163"/>
      <c r="AK236" s="163"/>
      <c r="AL236" s="163"/>
      <c r="AM236" s="163"/>
      <c r="AN236" s="163"/>
      <c r="AO236" s="163"/>
      <c r="AP236" s="163"/>
      <c r="AQ236" s="163"/>
      <c r="AR236" s="163"/>
      <c r="AS236" s="163"/>
      <c r="AT236" s="163"/>
      <c r="AU236" s="163"/>
      <c r="AV236" s="163"/>
      <c r="AW236" s="163"/>
      <c r="AX236" s="163"/>
      <c r="AY236" s="163"/>
      <c r="AZ236" s="163"/>
      <c r="BA236" s="163"/>
      <c r="BB236" s="163"/>
      <c r="BC236" s="163"/>
      <c r="BD236" s="163"/>
      <c r="BE236" s="163"/>
      <c r="BF236" s="163"/>
      <c r="BG236" s="163"/>
      <c r="BH236" s="163"/>
    </row>
    <row r="237" spans="1:60" outlineLevel="3" x14ac:dyDescent="0.2">
      <c r="A237" s="164"/>
      <c r="B237" s="165"/>
      <c r="C237" s="182" t="s">
        <v>952</v>
      </c>
      <c r="D237" s="183"/>
      <c r="E237" s="184">
        <v>3.0449999999999999</v>
      </c>
      <c r="F237" s="162"/>
      <c r="G237" s="162"/>
      <c r="H237" s="162"/>
      <c r="I237" s="162"/>
      <c r="J237" s="162"/>
      <c r="K237" s="162"/>
      <c r="L237" s="162"/>
      <c r="M237" s="162"/>
      <c r="N237" s="166"/>
      <c r="O237" s="166"/>
      <c r="P237" s="166"/>
      <c r="Q237" s="166"/>
      <c r="R237" s="162"/>
      <c r="S237" s="162"/>
      <c r="T237" s="162"/>
      <c r="U237" s="162"/>
      <c r="V237" s="162"/>
      <c r="W237" s="162"/>
      <c r="X237" s="162"/>
      <c r="Y237" s="162"/>
      <c r="Z237" s="163"/>
      <c r="AA237" s="163"/>
      <c r="AB237" s="163"/>
      <c r="AC237" s="163"/>
      <c r="AD237" s="163"/>
      <c r="AE237" s="163"/>
      <c r="AF237" s="163"/>
      <c r="AG237" s="163" t="s">
        <v>222</v>
      </c>
      <c r="AH237" s="163">
        <v>0</v>
      </c>
      <c r="AI237" s="163"/>
      <c r="AJ237" s="163"/>
      <c r="AK237" s="163"/>
      <c r="AL237" s="163"/>
      <c r="AM237" s="163"/>
      <c r="AN237" s="163"/>
      <c r="AO237" s="163"/>
      <c r="AP237" s="163"/>
      <c r="AQ237" s="163"/>
      <c r="AR237" s="163"/>
      <c r="AS237" s="163"/>
      <c r="AT237" s="163"/>
      <c r="AU237" s="163"/>
      <c r="AV237" s="163"/>
      <c r="AW237" s="163"/>
      <c r="AX237" s="163"/>
      <c r="AY237" s="163"/>
      <c r="AZ237" s="163"/>
      <c r="BA237" s="163"/>
      <c r="BB237" s="163"/>
      <c r="BC237" s="163"/>
      <c r="BD237" s="163"/>
      <c r="BE237" s="163"/>
      <c r="BF237" s="163"/>
      <c r="BG237" s="163"/>
      <c r="BH237" s="163"/>
    </row>
    <row r="238" spans="1:60" ht="22.5" outlineLevel="1" x14ac:dyDescent="0.2">
      <c r="A238" s="155">
        <v>31</v>
      </c>
      <c r="B238" s="156" t="s">
        <v>953</v>
      </c>
      <c r="C238" s="157" t="s">
        <v>954</v>
      </c>
      <c r="D238" s="158" t="s">
        <v>276</v>
      </c>
      <c r="E238" s="159">
        <v>0.3</v>
      </c>
      <c r="F238" s="11"/>
      <c r="G238" s="160">
        <f>ROUND(E238*F238,2)</f>
        <v>0</v>
      </c>
      <c r="H238" s="11">
        <v>0</v>
      </c>
      <c r="I238" s="160">
        <f>ROUND(E238*H238,2)</f>
        <v>0</v>
      </c>
      <c r="J238" s="11">
        <v>25.8</v>
      </c>
      <c r="K238" s="160">
        <f>ROUND(E238*J238,2)</f>
        <v>7.74</v>
      </c>
      <c r="L238" s="160">
        <v>21</v>
      </c>
      <c r="M238" s="160">
        <f>G238*(1+L238/100)</f>
        <v>0</v>
      </c>
      <c r="N238" s="159">
        <v>0</v>
      </c>
      <c r="O238" s="159">
        <f>ROUND(E238*N238,2)</f>
        <v>0</v>
      </c>
      <c r="P238" s="159">
        <v>0</v>
      </c>
      <c r="Q238" s="159">
        <f>ROUND(E238*P238,2)</f>
        <v>0</v>
      </c>
      <c r="R238" s="160" t="s">
        <v>655</v>
      </c>
      <c r="S238" s="160" t="s">
        <v>217</v>
      </c>
      <c r="T238" s="161" t="s">
        <v>217</v>
      </c>
      <c r="U238" s="162">
        <v>3.7999999999999999E-2</v>
      </c>
      <c r="V238" s="162">
        <f>ROUND(E238*U238,2)</f>
        <v>0.01</v>
      </c>
      <c r="W238" s="162"/>
      <c r="X238" s="162" t="s">
        <v>218</v>
      </c>
      <c r="Y238" s="162" t="s">
        <v>175</v>
      </c>
      <c r="Z238" s="163"/>
      <c r="AA238" s="163"/>
      <c r="AB238" s="163"/>
      <c r="AC238" s="163"/>
      <c r="AD238" s="163"/>
      <c r="AE238" s="163"/>
      <c r="AF238" s="163"/>
      <c r="AG238" s="163" t="s">
        <v>219</v>
      </c>
      <c r="AH238" s="163"/>
      <c r="AI238" s="163"/>
      <c r="AJ238" s="163"/>
      <c r="AK238" s="163"/>
      <c r="AL238" s="163"/>
      <c r="AM238" s="163"/>
      <c r="AN238" s="163"/>
      <c r="AO238" s="163"/>
      <c r="AP238" s="163"/>
      <c r="AQ238" s="163"/>
      <c r="AR238" s="163"/>
      <c r="AS238" s="163"/>
      <c r="AT238" s="163"/>
      <c r="AU238" s="163"/>
      <c r="AV238" s="163"/>
      <c r="AW238" s="163"/>
      <c r="AX238" s="163"/>
      <c r="AY238" s="163"/>
      <c r="AZ238" s="163"/>
      <c r="BA238" s="163"/>
      <c r="BB238" s="163"/>
      <c r="BC238" s="163"/>
      <c r="BD238" s="163"/>
      <c r="BE238" s="163"/>
      <c r="BF238" s="163"/>
      <c r="BG238" s="163"/>
      <c r="BH238" s="163"/>
    </row>
    <row r="239" spans="1:60" outlineLevel="2" x14ac:dyDescent="0.2">
      <c r="A239" s="164"/>
      <c r="B239" s="165"/>
      <c r="C239" s="269" t="s">
        <v>713</v>
      </c>
      <c r="D239" s="270"/>
      <c r="E239" s="270"/>
      <c r="F239" s="270"/>
      <c r="G239" s="270"/>
      <c r="H239" s="162"/>
      <c r="I239" s="162"/>
      <c r="J239" s="162"/>
      <c r="K239" s="162"/>
      <c r="L239" s="162"/>
      <c r="M239" s="162"/>
      <c r="N239" s="166"/>
      <c r="O239" s="166"/>
      <c r="P239" s="166"/>
      <c r="Q239" s="166"/>
      <c r="R239" s="162"/>
      <c r="S239" s="162"/>
      <c r="T239" s="162"/>
      <c r="U239" s="162"/>
      <c r="V239" s="162"/>
      <c r="W239" s="162"/>
      <c r="X239" s="162"/>
      <c r="Y239" s="162"/>
      <c r="Z239" s="163"/>
      <c r="AA239" s="163"/>
      <c r="AB239" s="163"/>
      <c r="AC239" s="163"/>
      <c r="AD239" s="163"/>
      <c r="AE239" s="163"/>
      <c r="AF239" s="163"/>
      <c r="AG239" s="163" t="s">
        <v>221</v>
      </c>
      <c r="AH239" s="163"/>
      <c r="AI239" s="163"/>
      <c r="AJ239" s="163"/>
      <c r="AK239" s="163"/>
      <c r="AL239" s="163"/>
      <c r="AM239" s="163"/>
      <c r="AN239" s="163"/>
      <c r="AO239" s="163"/>
      <c r="AP239" s="163"/>
      <c r="AQ239" s="163"/>
      <c r="AR239" s="163"/>
      <c r="AS239" s="163"/>
      <c r="AT239" s="163"/>
      <c r="AU239" s="163"/>
      <c r="AV239" s="163"/>
      <c r="AW239" s="163"/>
      <c r="AX239" s="163"/>
      <c r="AY239" s="163"/>
      <c r="AZ239" s="163"/>
      <c r="BA239" s="163"/>
      <c r="BB239" s="163"/>
      <c r="BC239" s="163"/>
      <c r="BD239" s="163"/>
      <c r="BE239" s="163"/>
      <c r="BF239" s="163"/>
      <c r="BG239" s="163"/>
      <c r="BH239" s="163"/>
    </row>
    <row r="240" spans="1:60" outlineLevel="2" x14ac:dyDescent="0.2">
      <c r="A240" s="164"/>
      <c r="B240" s="165"/>
      <c r="C240" s="182" t="s">
        <v>933</v>
      </c>
      <c r="D240" s="183"/>
      <c r="E240" s="184"/>
      <c r="F240" s="162"/>
      <c r="G240" s="162"/>
      <c r="H240" s="162"/>
      <c r="I240" s="162"/>
      <c r="J240" s="162"/>
      <c r="K240" s="162"/>
      <c r="L240" s="162"/>
      <c r="M240" s="162"/>
      <c r="N240" s="166"/>
      <c r="O240" s="166"/>
      <c r="P240" s="166"/>
      <c r="Q240" s="166"/>
      <c r="R240" s="162"/>
      <c r="S240" s="162"/>
      <c r="T240" s="162"/>
      <c r="U240" s="162"/>
      <c r="V240" s="162"/>
      <c r="W240" s="162"/>
      <c r="X240" s="162"/>
      <c r="Y240" s="162"/>
      <c r="Z240" s="163"/>
      <c r="AA240" s="163"/>
      <c r="AB240" s="163"/>
      <c r="AC240" s="163"/>
      <c r="AD240" s="163"/>
      <c r="AE240" s="163"/>
      <c r="AF240" s="163"/>
      <c r="AG240" s="163" t="s">
        <v>222</v>
      </c>
      <c r="AH240" s="163">
        <v>0</v>
      </c>
      <c r="AI240" s="163"/>
      <c r="AJ240" s="163"/>
      <c r="AK240" s="163"/>
      <c r="AL240" s="163"/>
      <c r="AM240" s="163"/>
      <c r="AN240" s="163"/>
      <c r="AO240" s="163"/>
      <c r="AP240" s="163"/>
      <c r="AQ240" s="163"/>
      <c r="AR240" s="163"/>
      <c r="AS240" s="163"/>
      <c r="AT240" s="163"/>
      <c r="AU240" s="163"/>
      <c r="AV240" s="163"/>
      <c r="AW240" s="163"/>
      <c r="AX240" s="163"/>
      <c r="AY240" s="163"/>
      <c r="AZ240" s="163"/>
      <c r="BA240" s="163"/>
      <c r="BB240" s="163"/>
      <c r="BC240" s="163"/>
      <c r="BD240" s="163"/>
      <c r="BE240" s="163"/>
      <c r="BF240" s="163"/>
      <c r="BG240" s="163"/>
      <c r="BH240" s="163"/>
    </row>
    <row r="241" spans="1:60" outlineLevel="3" x14ac:dyDescent="0.2">
      <c r="A241" s="164"/>
      <c r="B241" s="165"/>
      <c r="C241" s="182" t="s">
        <v>955</v>
      </c>
      <c r="D241" s="183"/>
      <c r="E241" s="184">
        <v>0.3</v>
      </c>
      <c r="F241" s="162"/>
      <c r="G241" s="162"/>
      <c r="H241" s="162"/>
      <c r="I241" s="162"/>
      <c r="J241" s="162"/>
      <c r="K241" s="162"/>
      <c r="L241" s="162"/>
      <c r="M241" s="162"/>
      <c r="N241" s="166"/>
      <c r="O241" s="166"/>
      <c r="P241" s="166"/>
      <c r="Q241" s="166"/>
      <c r="R241" s="162"/>
      <c r="S241" s="162"/>
      <c r="T241" s="162"/>
      <c r="U241" s="162"/>
      <c r="V241" s="162"/>
      <c r="W241" s="162"/>
      <c r="X241" s="162"/>
      <c r="Y241" s="162"/>
      <c r="Z241" s="163"/>
      <c r="AA241" s="163"/>
      <c r="AB241" s="163"/>
      <c r="AC241" s="163"/>
      <c r="AD241" s="163"/>
      <c r="AE241" s="163"/>
      <c r="AF241" s="163"/>
      <c r="AG241" s="163" t="s">
        <v>222</v>
      </c>
      <c r="AH241" s="163">
        <v>0</v>
      </c>
      <c r="AI241" s="163"/>
      <c r="AJ241" s="163"/>
      <c r="AK241" s="163"/>
      <c r="AL241" s="163"/>
      <c r="AM241" s="163"/>
      <c r="AN241" s="163"/>
      <c r="AO241" s="163"/>
      <c r="AP241" s="163"/>
      <c r="AQ241" s="163"/>
      <c r="AR241" s="163"/>
      <c r="AS241" s="163"/>
      <c r="AT241" s="163"/>
      <c r="AU241" s="163"/>
      <c r="AV241" s="163"/>
      <c r="AW241" s="163"/>
      <c r="AX241" s="163"/>
      <c r="AY241" s="163"/>
      <c r="AZ241" s="163"/>
      <c r="BA241" s="163"/>
      <c r="BB241" s="163"/>
      <c r="BC241" s="163"/>
      <c r="BD241" s="163"/>
      <c r="BE241" s="163"/>
      <c r="BF241" s="163"/>
      <c r="BG241" s="163"/>
      <c r="BH241" s="163"/>
    </row>
    <row r="242" spans="1:60" ht="25.9" customHeight="1" outlineLevel="1" x14ac:dyDescent="0.2">
      <c r="A242" s="155">
        <v>32</v>
      </c>
      <c r="B242" s="156" t="s">
        <v>956</v>
      </c>
      <c r="C242" s="157" t="s">
        <v>1690</v>
      </c>
      <c r="D242" s="158" t="s">
        <v>276</v>
      </c>
      <c r="E242" s="159">
        <v>0.30449999999999999</v>
      </c>
      <c r="F242" s="11"/>
      <c r="G242" s="160">
        <f>ROUND(E242*F242,2)</f>
        <v>0</v>
      </c>
      <c r="H242" s="11">
        <v>110.5</v>
      </c>
      <c r="I242" s="160">
        <f>ROUND(E242*H242,2)</f>
        <v>33.65</v>
      </c>
      <c r="J242" s="11">
        <v>0</v>
      </c>
      <c r="K242" s="160">
        <f>ROUND(E242*J242,2)</f>
        <v>0</v>
      </c>
      <c r="L242" s="160">
        <v>21</v>
      </c>
      <c r="M242" s="160">
        <f>G242*(1+L242/100)</f>
        <v>0</v>
      </c>
      <c r="N242" s="159">
        <v>6.7000000000000002E-4</v>
      </c>
      <c r="O242" s="159">
        <f>ROUND(E242*N242,2)</f>
        <v>0</v>
      </c>
      <c r="P242" s="159">
        <v>0</v>
      </c>
      <c r="Q242" s="159">
        <f>ROUND(E242*P242,2)</f>
        <v>0</v>
      </c>
      <c r="R242" s="160" t="s">
        <v>239</v>
      </c>
      <c r="S242" s="160" t="s">
        <v>217</v>
      </c>
      <c r="T242" s="161" t="s">
        <v>217</v>
      </c>
      <c r="U242" s="162">
        <v>0</v>
      </c>
      <c r="V242" s="162">
        <f>ROUND(E242*U242,2)</f>
        <v>0</v>
      </c>
      <c r="W242" s="162"/>
      <c r="X242" s="162" t="s">
        <v>240</v>
      </c>
      <c r="Y242" s="162" t="s">
        <v>175</v>
      </c>
      <c r="Z242" s="163"/>
      <c r="AA242" s="163"/>
      <c r="AB242" s="163"/>
      <c r="AC242" s="163"/>
      <c r="AD242" s="163"/>
      <c r="AE242" s="163"/>
      <c r="AF242" s="163"/>
      <c r="AG242" s="163" t="s">
        <v>241</v>
      </c>
      <c r="AH242" s="163"/>
      <c r="AI242" s="163"/>
      <c r="AJ242" s="163"/>
      <c r="AK242" s="163"/>
      <c r="AL242" s="163"/>
      <c r="AM242" s="163"/>
      <c r="AN242" s="163"/>
      <c r="AO242" s="163"/>
      <c r="AP242" s="163"/>
      <c r="AQ242" s="163"/>
      <c r="AR242" s="163"/>
      <c r="AS242" s="163"/>
      <c r="AT242" s="163"/>
      <c r="AU242" s="163"/>
      <c r="AV242" s="163"/>
      <c r="AW242" s="163"/>
      <c r="AX242" s="163"/>
      <c r="AY242" s="163"/>
      <c r="AZ242" s="163"/>
      <c r="BA242" s="163"/>
      <c r="BB242" s="163"/>
      <c r="BC242" s="163"/>
      <c r="BD242" s="163"/>
      <c r="BE242" s="163"/>
      <c r="BF242" s="163"/>
      <c r="BG242" s="163"/>
      <c r="BH242" s="163"/>
    </row>
    <row r="243" spans="1:60" outlineLevel="2" x14ac:dyDescent="0.2">
      <c r="A243" s="164"/>
      <c r="B243" s="165"/>
      <c r="C243" s="182" t="s">
        <v>933</v>
      </c>
      <c r="D243" s="183"/>
      <c r="E243" s="184"/>
      <c r="F243" s="162"/>
      <c r="G243" s="162"/>
      <c r="H243" s="162"/>
      <c r="I243" s="162"/>
      <c r="J243" s="162"/>
      <c r="K243" s="162"/>
      <c r="L243" s="162"/>
      <c r="M243" s="162"/>
      <c r="N243" s="166"/>
      <c r="O243" s="166"/>
      <c r="P243" s="166"/>
      <c r="Q243" s="166"/>
      <c r="R243" s="162"/>
      <c r="S243" s="162"/>
      <c r="T243" s="162"/>
      <c r="U243" s="162"/>
      <c r="V243" s="162"/>
      <c r="W243" s="162"/>
      <c r="X243" s="162"/>
      <c r="Y243" s="162"/>
      <c r="Z243" s="163"/>
      <c r="AA243" s="163"/>
      <c r="AB243" s="163"/>
      <c r="AC243" s="163"/>
      <c r="AD243" s="163"/>
      <c r="AE243" s="163"/>
      <c r="AF243" s="163"/>
      <c r="AG243" s="163" t="s">
        <v>222</v>
      </c>
      <c r="AH243" s="163">
        <v>0</v>
      </c>
      <c r="AI243" s="163"/>
      <c r="AJ243" s="163"/>
      <c r="AK243" s="163"/>
      <c r="AL243" s="163"/>
      <c r="AM243" s="163"/>
      <c r="AN243" s="163"/>
      <c r="AO243" s="163"/>
      <c r="AP243" s="163"/>
      <c r="AQ243" s="163"/>
      <c r="AR243" s="163"/>
      <c r="AS243" s="163"/>
      <c r="AT243" s="163"/>
      <c r="AU243" s="163"/>
      <c r="AV243" s="163"/>
      <c r="AW243" s="163"/>
      <c r="AX243" s="163"/>
      <c r="AY243" s="163"/>
      <c r="AZ243" s="163"/>
      <c r="BA243" s="163"/>
      <c r="BB243" s="163"/>
      <c r="BC243" s="163"/>
      <c r="BD243" s="163"/>
      <c r="BE243" s="163"/>
      <c r="BF243" s="163"/>
      <c r="BG243" s="163"/>
      <c r="BH243" s="163"/>
    </row>
    <row r="244" spans="1:60" outlineLevel="3" x14ac:dyDescent="0.2">
      <c r="A244" s="164"/>
      <c r="B244" s="165"/>
      <c r="C244" s="182" t="s">
        <v>957</v>
      </c>
      <c r="D244" s="183"/>
      <c r="E244" s="184">
        <v>0.30449999999999999</v>
      </c>
      <c r="F244" s="162"/>
      <c r="G244" s="162"/>
      <c r="H244" s="162"/>
      <c r="I244" s="162"/>
      <c r="J244" s="162"/>
      <c r="K244" s="162"/>
      <c r="L244" s="162"/>
      <c r="M244" s="162"/>
      <c r="N244" s="166"/>
      <c r="O244" s="166"/>
      <c r="P244" s="166"/>
      <c r="Q244" s="166"/>
      <c r="R244" s="162"/>
      <c r="S244" s="162"/>
      <c r="T244" s="162"/>
      <c r="U244" s="162"/>
      <c r="V244" s="162"/>
      <c r="W244" s="162"/>
      <c r="X244" s="162"/>
      <c r="Y244" s="162"/>
      <c r="Z244" s="163"/>
      <c r="AA244" s="163"/>
      <c r="AB244" s="163"/>
      <c r="AC244" s="163"/>
      <c r="AD244" s="163"/>
      <c r="AE244" s="163"/>
      <c r="AF244" s="163"/>
      <c r="AG244" s="163" t="s">
        <v>222</v>
      </c>
      <c r="AH244" s="163">
        <v>0</v>
      </c>
      <c r="AI244" s="163"/>
      <c r="AJ244" s="163"/>
      <c r="AK244" s="163"/>
      <c r="AL244" s="163"/>
      <c r="AM244" s="163"/>
      <c r="AN244" s="163"/>
      <c r="AO244" s="163"/>
      <c r="AP244" s="163"/>
      <c r="AQ244" s="163"/>
      <c r="AR244" s="163"/>
      <c r="AS244" s="163"/>
      <c r="AT244" s="163"/>
      <c r="AU244" s="163"/>
      <c r="AV244" s="163"/>
      <c r="AW244" s="163"/>
      <c r="AX244" s="163"/>
      <c r="AY244" s="163"/>
      <c r="AZ244" s="163"/>
      <c r="BA244" s="163"/>
      <c r="BB244" s="163"/>
      <c r="BC244" s="163"/>
      <c r="BD244" s="163"/>
      <c r="BE244" s="163"/>
      <c r="BF244" s="163"/>
      <c r="BG244" s="163"/>
      <c r="BH244" s="163"/>
    </row>
    <row r="245" spans="1:60" ht="22.5" outlineLevel="1" x14ac:dyDescent="0.2">
      <c r="A245" s="155">
        <v>33</v>
      </c>
      <c r="B245" s="156" t="s">
        <v>958</v>
      </c>
      <c r="C245" s="157" t="s">
        <v>959</v>
      </c>
      <c r="D245" s="158" t="s">
        <v>276</v>
      </c>
      <c r="E245" s="159">
        <v>29</v>
      </c>
      <c r="F245" s="11"/>
      <c r="G245" s="160">
        <f>ROUND(E245*F245,2)</f>
        <v>0</v>
      </c>
      <c r="H245" s="11">
        <v>0</v>
      </c>
      <c r="I245" s="160">
        <f>ROUND(E245*H245,2)</f>
        <v>0</v>
      </c>
      <c r="J245" s="11">
        <v>35.1</v>
      </c>
      <c r="K245" s="160">
        <f>ROUND(E245*J245,2)</f>
        <v>1017.9</v>
      </c>
      <c r="L245" s="160">
        <v>21</v>
      </c>
      <c r="M245" s="160">
        <f>G245*(1+L245/100)</f>
        <v>0</v>
      </c>
      <c r="N245" s="159">
        <v>0</v>
      </c>
      <c r="O245" s="159">
        <f>ROUND(E245*N245,2)</f>
        <v>0</v>
      </c>
      <c r="P245" s="159">
        <v>0</v>
      </c>
      <c r="Q245" s="159">
        <f>ROUND(E245*P245,2)</f>
        <v>0</v>
      </c>
      <c r="R245" s="160" t="s">
        <v>655</v>
      </c>
      <c r="S245" s="160" t="s">
        <v>217</v>
      </c>
      <c r="T245" s="161" t="s">
        <v>217</v>
      </c>
      <c r="U245" s="162">
        <v>0.05</v>
      </c>
      <c r="V245" s="162">
        <f>ROUND(E245*U245,2)</f>
        <v>1.45</v>
      </c>
      <c r="W245" s="162"/>
      <c r="X245" s="162" t="s">
        <v>218</v>
      </c>
      <c r="Y245" s="162" t="s">
        <v>175</v>
      </c>
      <c r="Z245" s="163"/>
      <c r="AA245" s="163"/>
      <c r="AB245" s="163"/>
      <c r="AC245" s="163"/>
      <c r="AD245" s="163"/>
      <c r="AE245" s="163"/>
      <c r="AF245" s="163"/>
      <c r="AG245" s="163" t="s">
        <v>219</v>
      </c>
      <c r="AH245" s="163"/>
      <c r="AI245" s="163"/>
      <c r="AJ245" s="163"/>
      <c r="AK245" s="163"/>
      <c r="AL245" s="163"/>
      <c r="AM245" s="163"/>
      <c r="AN245" s="163"/>
      <c r="AO245" s="163"/>
      <c r="AP245" s="163"/>
      <c r="AQ245" s="163"/>
      <c r="AR245" s="163"/>
      <c r="AS245" s="163"/>
      <c r="AT245" s="163"/>
      <c r="AU245" s="163"/>
      <c r="AV245" s="163"/>
      <c r="AW245" s="163"/>
      <c r="AX245" s="163"/>
      <c r="AY245" s="163"/>
      <c r="AZ245" s="163"/>
      <c r="BA245" s="163"/>
      <c r="BB245" s="163"/>
      <c r="BC245" s="163"/>
      <c r="BD245" s="163"/>
      <c r="BE245" s="163"/>
      <c r="BF245" s="163"/>
      <c r="BG245" s="163"/>
      <c r="BH245" s="163"/>
    </row>
    <row r="246" spans="1:60" outlineLevel="2" x14ac:dyDescent="0.2">
      <c r="A246" s="164"/>
      <c r="B246" s="165"/>
      <c r="C246" s="269" t="s">
        <v>713</v>
      </c>
      <c r="D246" s="270"/>
      <c r="E246" s="270"/>
      <c r="F246" s="270"/>
      <c r="G246" s="270"/>
      <c r="H246" s="162"/>
      <c r="I246" s="162"/>
      <c r="J246" s="162"/>
      <c r="K246" s="162"/>
      <c r="L246" s="162"/>
      <c r="M246" s="162"/>
      <c r="N246" s="166"/>
      <c r="O246" s="166"/>
      <c r="P246" s="166"/>
      <c r="Q246" s="166"/>
      <c r="R246" s="162"/>
      <c r="S246" s="162"/>
      <c r="T246" s="162"/>
      <c r="U246" s="162"/>
      <c r="V246" s="162"/>
      <c r="W246" s="162"/>
      <c r="X246" s="162"/>
      <c r="Y246" s="162"/>
      <c r="Z246" s="163"/>
      <c r="AA246" s="163"/>
      <c r="AB246" s="163"/>
      <c r="AC246" s="163"/>
      <c r="AD246" s="163"/>
      <c r="AE246" s="163"/>
      <c r="AF246" s="163"/>
      <c r="AG246" s="163" t="s">
        <v>221</v>
      </c>
      <c r="AH246" s="163"/>
      <c r="AI246" s="163"/>
      <c r="AJ246" s="163"/>
      <c r="AK246" s="163"/>
      <c r="AL246" s="163"/>
      <c r="AM246" s="163"/>
      <c r="AN246" s="163"/>
      <c r="AO246" s="163"/>
      <c r="AP246" s="163"/>
      <c r="AQ246" s="163"/>
      <c r="AR246" s="163"/>
      <c r="AS246" s="163"/>
      <c r="AT246" s="163"/>
      <c r="AU246" s="163"/>
      <c r="AV246" s="163"/>
      <c r="AW246" s="163"/>
      <c r="AX246" s="163"/>
      <c r="AY246" s="163"/>
      <c r="AZ246" s="163"/>
      <c r="BA246" s="163"/>
      <c r="BB246" s="163"/>
      <c r="BC246" s="163"/>
      <c r="BD246" s="163"/>
      <c r="BE246" s="163"/>
      <c r="BF246" s="163"/>
      <c r="BG246" s="163"/>
      <c r="BH246" s="163"/>
    </row>
    <row r="247" spans="1:60" outlineLevel="2" x14ac:dyDescent="0.2">
      <c r="A247" s="164"/>
      <c r="B247" s="165"/>
      <c r="C247" s="260" t="s">
        <v>960</v>
      </c>
      <c r="D247" s="261"/>
      <c r="E247" s="261"/>
      <c r="F247" s="261"/>
      <c r="G247" s="261"/>
      <c r="H247" s="162"/>
      <c r="I247" s="162"/>
      <c r="J247" s="162"/>
      <c r="K247" s="162"/>
      <c r="L247" s="162"/>
      <c r="M247" s="162"/>
      <c r="N247" s="166"/>
      <c r="O247" s="166"/>
      <c r="P247" s="166"/>
      <c r="Q247" s="166"/>
      <c r="R247" s="162"/>
      <c r="S247" s="162"/>
      <c r="T247" s="162"/>
      <c r="U247" s="162"/>
      <c r="V247" s="162"/>
      <c r="W247" s="162"/>
      <c r="X247" s="162"/>
      <c r="Y247" s="162"/>
      <c r="Z247" s="163"/>
      <c r="AA247" s="163"/>
      <c r="AB247" s="163"/>
      <c r="AC247" s="163"/>
      <c r="AD247" s="163"/>
      <c r="AE247" s="163"/>
      <c r="AF247" s="163"/>
      <c r="AG247" s="163" t="s">
        <v>178</v>
      </c>
      <c r="AH247" s="163"/>
      <c r="AI247" s="163"/>
      <c r="AJ247" s="163"/>
      <c r="AK247" s="163"/>
      <c r="AL247" s="163"/>
      <c r="AM247" s="163"/>
      <c r="AN247" s="163"/>
      <c r="AO247" s="163"/>
      <c r="AP247" s="163"/>
      <c r="AQ247" s="163"/>
      <c r="AR247" s="163"/>
      <c r="AS247" s="163"/>
      <c r="AT247" s="163"/>
      <c r="AU247" s="163"/>
      <c r="AV247" s="163"/>
      <c r="AW247" s="163"/>
      <c r="AX247" s="163"/>
      <c r="AY247" s="163"/>
      <c r="AZ247" s="163"/>
      <c r="BA247" s="163"/>
      <c r="BB247" s="163"/>
      <c r="BC247" s="163"/>
      <c r="BD247" s="163"/>
      <c r="BE247" s="163"/>
      <c r="BF247" s="163"/>
      <c r="BG247" s="163"/>
      <c r="BH247" s="163"/>
    </row>
    <row r="248" spans="1:60" outlineLevel="2" x14ac:dyDescent="0.2">
      <c r="A248" s="164"/>
      <c r="B248" s="165"/>
      <c r="C248" s="182" t="s">
        <v>933</v>
      </c>
      <c r="D248" s="183"/>
      <c r="E248" s="184"/>
      <c r="F248" s="162"/>
      <c r="G248" s="162"/>
      <c r="H248" s="162"/>
      <c r="I248" s="162"/>
      <c r="J248" s="162"/>
      <c r="K248" s="162"/>
      <c r="L248" s="162"/>
      <c r="M248" s="162"/>
      <c r="N248" s="166"/>
      <c r="O248" s="166"/>
      <c r="P248" s="166"/>
      <c r="Q248" s="166"/>
      <c r="R248" s="162"/>
      <c r="S248" s="162"/>
      <c r="T248" s="162"/>
      <c r="U248" s="162"/>
      <c r="V248" s="162"/>
      <c r="W248" s="162"/>
      <c r="X248" s="162"/>
      <c r="Y248" s="162"/>
      <c r="Z248" s="163"/>
      <c r="AA248" s="163"/>
      <c r="AB248" s="163"/>
      <c r="AC248" s="163"/>
      <c r="AD248" s="163"/>
      <c r="AE248" s="163"/>
      <c r="AF248" s="163"/>
      <c r="AG248" s="163" t="s">
        <v>222</v>
      </c>
      <c r="AH248" s="163">
        <v>0</v>
      </c>
      <c r="AI248" s="163"/>
      <c r="AJ248" s="163"/>
      <c r="AK248" s="163"/>
      <c r="AL248" s="163"/>
      <c r="AM248" s="163"/>
      <c r="AN248" s="163"/>
      <c r="AO248" s="163"/>
      <c r="AP248" s="163"/>
      <c r="AQ248" s="163"/>
      <c r="AR248" s="163"/>
      <c r="AS248" s="163"/>
      <c r="AT248" s="163"/>
      <c r="AU248" s="163"/>
      <c r="AV248" s="163"/>
      <c r="AW248" s="163"/>
      <c r="AX248" s="163"/>
      <c r="AY248" s="163"/>
      <c r="AZ248" s="163"/>
      <c r="BA248" s="163"/>
      <c r="BB248" s="163"/>
      <c r="BC248" s="163"/>
      <c r="BD248" s="163"/>
      <c r="BE248" s="163"/>
      <c r="BF248" s="163"/>
      <c r="BG248" s="163"/>
      <c r="BH248" s="163"/>
    </row>
    <row r="249" spans="1:60" outlineLevel="3" x14ac:dyDescent="0.2">
      <c r="A249" s="164"/>
      <c r="B249" s="165"/>
      <c r="C249" s="182" t="s">
        <v>961</v>
      </c>
      <c r="D249" s="183"/>
      <c r="E249" s="184">
        <v>15</v>
      </c>
      <c r="F249" s="162"/>
      <c r="G249" s="162"/>
      <c r="H249" s="162"/>
      <c r="I249" s="162"/>
      <c r="J249" s="162"/>
      <c r="K249" s="162"/>
      <c r="L249" s="162"/>
      <c r="M249" s="162"/>
      <c r="N249" s="166"/>
      <c r="O249" s="166"/>
      <c r="P249" s="166"/>
      <c r="Q249" s="166"/>
      <c r="R249" s="162"/>
      <c r="S249" s="162"/>
      <c r="T249" s="162"/>
      <c r="U249" s="162"/>
      <c r="V249" s="162"/>
      <c r="W249" s="162"/>
      <c r="X249" s="162"/>
      <c r="Y249" s="162"/>
      <c r="Z249" s="163"/>
      <c r="AA249" s="163"/>
      <c r="AB249" s="163"/>
      <c r="AC249" s="163"/>
      <c r="AD249" s="163"/>
      <c r="AE249" s="163"/>
      <c r="AF249" s="163"/>
      <c r="AG249" s="163" t="s">
        <v>222</v>
      </c>
      <c r="AH249" s="163">
        <v>0</v>
      </c>
      <c r="AI249" s="163"/>
      <c r="AJ249" s="163"/>
      <c r="AK249" s="163"/>
      <c r="AL249" s="163"/>
      <c r="AM249" s="163"/>
      <c r="AN249" s="163"/>
      <c r="AO249" s="163"/>
      <c r="AP249" s="163"/>
      <c r="AQ249" s="163"/>
      <c r="AR249" s="163"/>
      <c r="AS249" s="163"/>
      <c r="AT249" s="163"/>
      <c r="AU249" s="163"/>
      <c r="AV249" s="163"/>
      <c r="AW249" s="163"/>
      <c r="AX249" s="163"/>
      <c r="AY249" s="163"/>
      <c r="AZ249" s="163"/>
      <c r="BA249" s="163"/>
      <c r="BB249" s="163"/>
      <c r="BC249" s="163"/>
      <c r="BD249" s="163"/>
      <c r="BE249" s="163"/>
      <c r="BF249" s="163"/>
      <c r="BG249" s="163"/>
      <c r="BH249" s="163"/>
    </row>
    <row r="250" spans="1:60" outlineLevel="3" x14ac:dyDescent="0.2">
      <c r="A250" s="164"/>
      <c r="B250" s="165"/>
      <c r="C250" s="182" t="s">
        <v>962</v>
      </c>
      <c r="D250" s="183"/>
      <c r="E250" s="184">
        <v>9</v>
      </c>
      <c r="F250" s="162"/>
      <c r="G250" s="162"/>
      <c r="H250" s="162"/>
      <c r="I250" s="162"/>
      <c r="J250" s="162"/>
      <c r="K250" s="162"/>
      <c r="L250" s="162"/>
      <c r="M250" s="162"/>
      <c r="N250" s="166"/>
      <c r="O250" s="166"/>
      <c r="P250" s="166"/>
      <c r="Q250" s="166"/>
      <c r="R250" s="162"/>
      <c r="S250" s="162"/>
      <c r="T250" s="162"/>
      <c r="U250" s="162"/>
      <c r="V250" s="162"/>
      <c r="W250" s="162"/>
      <c r="X250" s="162"/>
      <c r="Y250" s="162"/>
      <c r="Z250" s="163"/>
      <c r="AA250" s="163"/>
      <c r="AB250" s="163"/>
      <c r="AC250" s="163"/>
      <c r="AD250" s="163"/>
      <c r="AE250" s="163"/>
      <c r="AF250" s="163"/>
      <c r="AG250" s="163" t="s">
        <v>222</v>
      </c>
      <c r="AH250" s="163">
        <v>0</v>
      </c>
      <c r="AI250" s="163"/>
      <c r="AJ250" s="163"/>
      <c r="AK250" s="163"/>
      <c r="AL250" s="163"/>
      <c r="AM250" s="163"/>
      <c r="AN250" s="163"/>
      <c r="AO250" s="163"/>
      <c r="AP250" s="163"/>
      <c r="AQ250" s="163"/>
      <c r="AR250" s="163"/>
      <c r="AS250" s="163"/>
      <c r="AT250" s="163"/>
      <c r="AU250" s="163"/>
      <c r="AV250" s="163"/>
      <c r="AW250" s="163"/>
      <c r="AX250" s="163"/>
      <c r="AY250" s="163"/>
      <c r="AZ250" s="163"/>
      <c r="BA250" s="163"/>
      <c r="BB250" s="163"/>
      <c r="BC250" s="163"/>
      <c r="BD250" s="163"/>
      <c r="BE250" s="163"/>
      <c r="BF250" s="163"/>
      <c r="BG250" s="163"/>
      <c r="BH250" s="163"/>
    </row>
    <row r="251" spans="1:60" outlineLevel="3" x14ac:dyDescent="0.2">
      <c r="A251" s="164"/>
      <c r="B251" s="165"/>
      <c r="C251" s="182" t="s">
        <v>963</v>
      </c>
      <c r="D251" s="183"/>
      <c r="E251" s="184">
        <v>5</v>
      </c>
      <c r="F251" s="162"/>
      <c r="G251" s="162"/>
      <c r="H251" s="162"/>
      <c r="I251" s="162"/>
      <c r="J251" s="162"/>
      <c r="K251" s="162"/>
      <c r="L251" s="162"/>
      <c r="M251" s="162"/>
      <c r="N251" s="166"/>
      <c r="O251" s="166"/>
      <c r="P251" s="166"/>
      <c r="Q251" s="166"/>
      <c r="R251" s="162"/>
      <c r="S251" s="162"/>
      <c r="T251" s="162"/>
      <c r="U251" s="162"/>
      <c r="V251" s="162"/>
      <c r="W251" s="162"/>
      <c r="X251" s="162"/>
      <c r="Y251" s="162"/>
      <c r="Z251" s="163"/>
      <c r="AA251" s="163"/>
      <c r="AB251" s="163"/>
      <c r="AC251" s="163"/>
      <c r="AD251" s="163"/>
      <c r="AE251" s="163"/>
      <c r="AF251" s="163"/>
      <c r="AG251" s="163" t="s">
        <v>222</v>
      </c>
      <c r="AH251" s="163">
        <v>0</v>
      </c>
      <c r="AI251" s="163"/>
      <c r="AJ251" s="163"/>
      <c r="AK251" s="163"/>
      <c r="AL251" s="163"/>
      <c r="AM251" s="163"/>
      <c r="AN251" s="163"/>
      <c r="AO251" s="163"/>
      <c r="AP251" s="163"/>
      <c r="AQ251" s="163"/>
      <c r="AR251" s="163"/>
      <c r="AS251" s="163"/>
      <c r="AT251" s="163"/>
      <c r="AU251" s="163"/>
      <c r="AV251" s="163"/>
      <c r="AW251" s="163"/>
      <c r="AX251" s="163"/>
      <c r="AY251" s="163"/>
      <c r="AZ251" s="163"/>
      <c r="BA251" s="163"/>
      <c r="BB251" s="163"/>
      <c r="BC251" s="163"/>
      <c r="BD251" s="163"/>
      <c r="BE251" s="163"/>
      <c r="BF251" s="163"/>
      <c r="BG251" s="163"/>
      <c r="BH251" s="163"/>
    </row>
    <row r="252" spans="1:60" ht="25.9" customHeight="1" outlineLevel="1" x14ac:dyDescent="0.2">
      <c r="A252" s="155">
        <v>34</v>
      </c>
      <c r="B252" s="156" t="s">
        <v>964</v>
      </c>
      <c r="C252" s="157" t="s">
        <v>1691</v>
      </c>
      <c r="D252" s="158" t="s">
        <v>276</v>
      </c>
      <c r="E252" s="159">
        <v>29.434999999999999</v>
      </c>
      <c r="F252" s="11"/>
      <c r="G252" s="160">
        <f>ROUND(E252*F252,2)</f>
        <v>0</v>
      </c>
      <c r="H252" s="11">
        <v>173.5</v>
      </c>
      <c r="I252" s="160">
        <f>ROUND(E252*H252,2)</f>
        <v>5106.97</v>
      </c>
      <c r="J252" s="11">
        <v>0</v>
      </c>
      <c r="K252" s="160">
        <f>ROUND(E252*J252,2)</f>
        <v>0</v>
      </c>
      <c r="L252" s="160">
        <v>21</v>
      </c>
      <c r="M252" s="160">
        <f>G252*(1+L252/100)</f>
        <v>0</v>
      </c>
      <c r="N252" s="159">
        <v>1.0499999999999999E-3</v>
      </c>
      <c r="O252" s="159">
        <f>ROUND(E252*N252,2)</f>
        <v>0.03</v>
      </c>
      <c r="P252" s="159">
        <v>0</v>
      </c>
      <c r="Q252" s="159">
        <f>ROUND(E252*P252,2)</f>
        <v>0</v>
      </c>
      <c r="R252" s="160" t="s">
        <v>239</v>
      </c>
      <c r="S252" s="160" t="s">
        <v>217</v>
      </c>
      <c r="T252" s="161" t="s">
        <v>217</v>
      </c>
      <c r="U252" s="162">
        <v>0</v>
      </c>
      <c r="V252" s="162">
        <f>ROUND(E252*U252,2)</f>
        <v>0</v>
      </c>
      <c r="W252" s="162"/>
      <c r="X252" s="162" t="s">
        <v>240</v>
      </c>
      <c r="Y252" s="162" t="s">
        <v>175</v>
      </c>
      <c r="Z252" s="163"/>
      <c r="AA252" s="163"/>
      <c r="AB252" s="163"/>
      <c r="AC252" s="163"/>
      <c r="AD252" s="163"/>
      <c r="AE252" s="163"/>
      <c r="AF252" s="163"/>
      <c r="AG252" s="163" t="s">
        <v>241</v>
      </c>
      <c r="AH252" s="163"/>
      <c r="AI252" s="163"/>
      <c r="AJ252" s="163"/>
      <c r="AK252" s="163"/>
      <c r="AL252" s="163"/>
      <c r="AM252" s="163"/>
      <c r="AN252" s="163"/>
      <c r="AO252" s="163"/>
      <c r="AP252" s="163"/>
      <c r="AQ252" s="163"/>
      <c r="AR252" s="163"/>
      <c r="AS252" s="163"/>
      <c r="AT252" s="163"/>
      <c r="AU252" s="163"/>
      <c r="AV252" s="163"/>
      <c r="AW252" s="163"/>
      <c r="AX252" s="163"/>
      <c r="AY252" s="163"/>
      <c r="AZ252" s="163"/>
      <c r="BA252" s="163"/>
      <c r="BB252" s="163"/>
      <c r="BC252" s="163"/>
      <c r="BD252" s="163"/>
      <c r="BE252" s="163"/>
      <c r="BF252" s="163"/>
      <c r="BG252" s="163"/>
      <c r="BH252" s="163"/>
    </row>
    <row r="253" spans="1:60" outlineLevel="2" x14ac:dyDescent="0.2">
      <c r="A253" s="164"/>
      <c r="B253" s="165"/>
      <c r="C253" s="182" t="s">
        <v>933</v>
      </c>
      <c r="D253" s="183"/>
      <c r="E253" s="184"/>
      <c r="F253" s="162"/>
      <c r="G253" s="162"/>
      <c r="H253" s="162"/>
      <c r="I253" s="162"/>
      <c r="J253" s="162"/>
      <c r="K253" s="162"/>
      <c r="L253" s="162"/>
      <c r="M253" s="162"/>
      <c r="N253" s="166"/>
      <c r="O253" s="166"/>
      <c r="P253" s="166"/>
      <c r="Q253" s="166"/>
      <c r="R253" s="162"/>
      <c r="S253" s="162"/>
      <c r="T253" s="162"/>
      <c r="U253" s="162"/>
      <c r="V253" s="162"/>
      <c r="W253" s="162"/>
      <c r="X253" s="162"/>
      <c r="Y253" s="162"/>
      <c r="Z253" s="163"/>
      <c r="AA253" s="163"/>
      <c r="AB253" s="163"/>
      <c r="AC253" s="163"/>
      <c r="AD253" s="163"/>
      <c r="AE253" s="163"/>
      <c r="AF253" s="163"/>
      <c r="AG253" s="163" t="s">
        <v>222</v>
      </c>
      <c r="AH253" s="163">
        <v>0</v>
      </c>
      <c r="AI253" s="163"/>
      <c r="AJ253" s="163"/>
      <c r="AK253" s="163"/>
      <c r="AL253" s="163"/>
      <c r="AM253" s="163"/>
      <c r="AN253" s="163"/>
      <c r="AO253" s="163"/>
      <c r="AP253" s="163"/>
      <c r="AQ253" s="163"/>
      <c r="AR253" s="163"/>
      <c r="AS253" s="163"/>
      <c r="AT253" s="163"/>
      <c r="AU253" s="163"/>
      <c r="AV253" s="163"/>
      <c r="AW253" s="163"/>
      <c r="AX253" s="163"/>
      <c r="AY253" s="163"/>
      <c r="AZ253" s="163"/>
      <c r="BA253" s="163"/>
      <c r="BB253" s="163"/>
      <c r="BC253" s="163"/>
      <c r="BD253" s="163"/>
      <c r="BE253" s="163"/>
      <c r="BF253" s="163"/>
      <c r="BG253" s="163"/>
      <c r="BH253" s="163"/>
    </row>
    <row r="254" spans="1:60" outlineLevel="3" x14ac:dyDescent="0.2">
      <c r="A254" s="164"/>
      <c r="B254" s="165"/>
      <c r="C254" s="182" t="s">
        <v>965</v>
      </c>
      <c r="D254" s="183"/>
      <c r="E254" s="184">
        <v>15.225</v>
      </c>
      <c r="F254" s="162"/>
      <c r="G254" s="162"/>
      <c r="H254" s="162"/>
      <c r="I254" s="162"/>
      <c r="J254" s="162"/>
      <c r="K254" s="162"/>
      <c r="L254" s="162"/>
      <c r="M254" s="162"/>
      <c r="N254" s="166"/>
      <c r="O254" s="166"/>
      <c r="P254" s="166"/>
      <c r="Q254" s="166"/>
      <c r="R254" s="162"/>
      <c r="S254" s="162"/>
      <c r="T254" s="162"/>
      <c r="U254" s="162"/>
      <c r="V254" s="162"/>
      <c r="W254" s="162"/>
      <c r="X254" s="162"/>
      <c r="Y254" s="162"/>
      <c r="Z254" s="163"/>
      <c r="AA254" s="163"/>
      <c r="AB254" s="163"/>
      <c r="AC254" s="163"/>
      <c r="AD254" s="163"/>
      <c r="AE254" s="163"/>
      <c r="AF254" s="163"/>
      <c r="AG254" s="163" t="s">
        <v>222</v>
      </c>
      <c r="AH254" s="163">
        <v>0</v>
      </c>
      <c r="AI254" s="163"/>
      <c r="AJ254" s="163"/>
      <c r="AK254" s="163"/>
      <c r="AL254" s="163"/>
      <c r="AM254" s="163"/>
      <c r="AN254" s="163"/>
      <c r="AO254" s="163"/>
      <c r="AP254" s="163"/>
      <c r="AQ254" s="163"/>
      <c r="AR254" s="163"/>
      <c r="AS254" s="163"/>
      <c r="AT254" s="163"/>
      <c r="AU254" s="163"/>
      <c r="AV254" s="163"/>
      <c r="AW254" s="163"/>
      <c r="AX254" s="163"/>
      <c r="AY254" s="163"/>
      <c r="AZ254" s="163"/>
      <c r="BA254" s="163"/>
      <c r="BB254" s="163"/>
      <c r="BC254" s="163"/>
      <c r="BD254" s="163"/>
      <c r="BE254" s="163"/>
      <c r="BF254" s="163"/>
      <c r="BG254" s="163"/>
      <c r="BH254" s="163"/>
    </row>
    <row r="255" spans="1:60" outlineLevel="3" x14ac:dyDescent="0.2">
      <c r="A255" s="164"/>
      <c r="B255" s="165"/>
      <c r="C255" s="182" t="s">
        <v>966</v>
      </c>
      <c r="D255" s="183"/>
      <c r="E255" s="184">
        <v>9.1349999999999998</v>
      </c>
      <c r="F255" s="162"/>
      <c r="G255" s="162"/>
      <c r="H255" s="162"/>
      <c r="I255" s="162"/>
      <c r="J255" s="162"/>
      <c r="K255" s="162"/>
      <c r="L255" s="162"/>
      <c r="M255" s="162"/>
      <c r="N255" s="166"/>
      <c r="O255" s="166"/>
      <c r="P255" s="166"/>
      <c r="Q255" s="166"/>
      <c r="R255" s="162"/>
      <c r="S255" s="162"/>
      <c r="T255" s="162"/>
      <c r="U255" s="162"/>
      <c r="V255" s="162"/>
      <c r="W255" s="162"/>
      <c r="X255" s="162"/>
      <c r="Y255" s="162"/>
      <c r="Z255" s="163"/>
      <c r="AA255" s="163"/>
      <c r="AB255" s="163"/>
      <c r="AC255" s="163"/>
      <c r="AD255" s="163"/>
      <c r="AE255" s="163"/>
      <c r="AF255" s="163"/>
      <c r="AG255" s="163" t="s">
        <v>222</v>
      </c>
      <c r="AH255" s="163">
        <v>0</v>
      </c>
      <c r="AI255" s="163"/>
      <c r="AJ255" s="163"/>
      <c r="AK255" s="163"/>
      <c r="AL255" s="163"/>
      <c r="AM255" s="163"/>
      <c r="AN255" s="163"/>
      <c r="AO255" s="163"/>
      <c r="AP255" s="163"/>
      <c r="AQ255" s="163"/>
      <c r="AR255" s="163"/>
      <c r="AS255" s="163"/>
      <c r="AT255" s="163"/>
      <c r="AU255" s="163"/>
      <c r="AV255" s="163"/>
      <c r="AW255" s="163"/>
      <c r="AX255" s="163"/>
      <c r="AY255" s="163"/>
      <c r="AZ255" s="163"/>
      <c r="BA255" s="163"/>
      <c r="BB255" s="163"/>
      <c r="BC255" s="163"/>
      <c r="BD255" s="163"/>
      <c r="BE255" s="163"/>
      <c r="BF255" s="163"/>
      <c r="BG255" s="163"/>
      <c r="BH255" s="163"/>
    </row>
    <row r="256" spans="1:60" outlineLevel="3" x14ac:dyDescent="0.2">
      <c r="A256" s="164"/>
      <c r="B256" s="165"/>
      <c r="C256" s="182" t="s">
        <v>967</v>
      </c>
      <c r="D256" s="183"/>
      <c r="E256" s="184">
        <v>5.0750000000000002</v>
      </c>
      <c r="F256" s="162"/>
      <c r="G256" s="162"/>
      <c r="H256" s="162"/>
      <c r="I256" s="162"/>
      <c r="J256" s="162"/>
      <c r="K256" s="162"/>
      <c r="L256" s="162"/>
      <c r="M256" s="162"/>
      <c r="N256" s="166"/>
      <c r="O256" s="166"/>
      <c r="P256" s="166"/>
      <c r="Q256" s="166"/>
      <c r="R256" s="162"/>
      <c r="S256" s="162"/>
      <c r="T256" s="162"/>
      <c r="U256" s="162"/>
      <c r="V256" s="162"/>
      <c r="W256" s="162"/>
      <c r="X256" s="162"/>
      <c r="Y256" s="162"/>
      <c r="Z256" s="163"/>
      <c r="AA256" s="163"/>
      <c r="AB256" s="163"/>
      <c r="AC256" s="163"/>
      <c r="AD256" s="163"/>
      <c r="AE256" s="163"/>
      <c r="AF256" s="163"/>
      <c r="AG256" s="163" t="s">
        <v>222</v>
      </c>
      <c r="AH256" s="163">
        <v>0</v>
      </c>
      <c r="AI256" s="163"/>
      <c r="AJ256" s="163"/>
      <c r="AK256" s="163"/>
      <c r="AL256" s="163"/>
      <c r="AM256" s="163"/>
      <c r="AN256" s="163"/>
      <c r="AO256" s="163"/>
      <c r="AP256" s="163"/>
      <c r="AQ256" s="163"/>
      <c r="AR256" s="163"/>
      <c r="AS256" s="163"/>
      <c r="AT256" s="163"/>
      <c r="AU256" s="163"/>
      <c r="AV256" s="163"/>
      <c r="AW256" s="163"/>
      <c r="AX256" s="163"/>
      <c r="AY256" s="163"/>
      <c r="AZ256" s="163"/>
      <c r="BA256" s="163"/>
      <c r="BB256" s="163"/>
      <c r="BC256" s="163"/>
      <c r="BD256" s="163"/>
      <c r="BE256" s="163"/>
      <c r="BF256" s="163"/>
      <c r="BG256" s="163"/>
      <c r="BH256" s="163"/>
    </row>
    <row r="257" spans="1:60" ht="22.5" outlineLevel="1" x14ac:dyDescent="0.2">
      <c r="A257" s="155">
        <v>35</v>
      </c>
      <c r="B257" s="156" t="s">
        <v>968</v>
      </c>
      <c r="C257" s="157" t="s">
        <v>969</v>
      </c>
      <c r="D257" s="158" t="s">
        <v>276</v>
      </c>
      <c r="E257" s="159">
        <v>22</v>
      </c>
      <c r="F257" s="11"/>
      <c r="G257" s="160">
        <f>ROUND(E257*F257,2)</f>
        <v>0</v>
      </c>
      <c r="H257" s="11">
        <v>0</v>
      </c>
      <c r="I257" s="160">
        <f>ROUND(E257*H257,2)</f>
        <v>0</v>
      </c>
      <c r="J257" s="11">
        <v>76.2</v>
      </c>
      <c r="K257" s="160">
        <f>ROUND(E257*J257,2)</f>
        <v>1676.4</v>
      </c>
      <c r="L257" s="160">
        <v>21</v>
      </c>
      <c r="M257" s="160">
        <f>G257*(1+L257/100)</f>
        <v>0</v>
      </c>
      <c r="N257" s="159">
        <v>0</v>
      </c>
      <c r="O257" s="159">
        <f>ROUND(E257*N257,2)</f>
        <v>0</v>
      </c>
      <c r="P257" s="159">
        <v>0</v>
      </c>
      <c r="Q257" s="159">
        <f>ROUND(E257*P257,2)</f>
        <v>0</v>
      </c>
      <c r="R257" s="160" t="s">
        <v>655</v>
      </c>
      <c r="S257" s="160" t="s">
        <v>217</v>
      </c>
      <c r="T257" s="161" t="s">
        <v>217</v>
      </c>
      <c r="U257" s="162">
        <v>0.126</v>
      </c>
      <c r="V257" s="162">
        <f>ROUND(E257*U257,2)</f>
        <v>2.77</v>
      </c>
      <c r="W257" s="162"/>
      <c r="X257" s="162" t="s">
        <v>218</v>
      </c>
      <c r="Y257" s="162" t="s">
        <v>175</v>
      </c>
      <c r="Z257" s="163"/>
      <c r="AA257" s="163"/>
      <c r="AB257" s="163"/>
      <c r="AC257" s="163"/>
      <c r="AD257" s="163"/>
      <c r="AE257" s="163"/>
      <c r="AF257" s="163"/>
      <c r="AG257" s="163" t="s">
        <v>219</v>
      </c>
      <c r="AH257" s="163"/>
      <c r="AI257" s="163"/>
      <c r="AJ257" s="163"/>
      <c r="AK257" s="163"/>
      <c r="AL257" s="163"/>
      <c r="AM257" s="163"/>
      <c r="AN257" s="163"/>
      <c r="AO257" s="163"/>
      <c r="AP257" s="163"/>
      <c r="AQ257" s="163"/>
      <c r="AR257" s="163"/>
      <c r="AS257" s="163"/>
      <c r="AT257" s="163"/>
      <c r="AU257" s="163"/>
      <c r="AV257" s="163"/>
      <c r="AW257" s="163"/>
      <c r="AX257" s="163"/>
      <c r="AY257" s="163"/>
      <c r="AZ257" s="163"/>
      <c r="BA257" s="163"/>
      <c r="BB257" s="163"/>
      <c r="BC257" s="163"/>
      <c r="BD257" s="163"/>
      <c r="BE257" s="163"/>
      <c r="BF257" s="163"/>
      <c r="BG257" s="163"/>
      <c r="BH257" s="163"/>
    </row>
    <row r="258" spans="1:60" outlineLevel="2" x14ac:dyDescent="0.2">
      <c r="A258" s="164"/>
      <c r="B258" s="165"/>
      <c r="C258" s="269" t="s">
        <v>713</v>
      </c>
      <c r="D258" s="270"/>
      <c r="E258" s="270"/>
      <c r="F258" s="270"/>
      <c r="G258" s="270"/>
      <c r="H258" s="162"/>
      <c r="I258" s="162"/>
      <c r="J258" s="162"/>
      <c r="K258" s="162"/>
      <c r="L258" s="162"/>
      <c r="M258" s="162"/>
      <c r="N258" s="166"/>
      <c r="O258" s="166"/>
      <c r="P258" s="166"/>
      <c r="Q258" s="166"/>
      <c r="R258" s="162"/>
      <c r="S258" s="162"/>
      <c r="T258" s="162"/>
      <c r="U258" s="162"/>
      <c r="V258" s="162"/>
      <c r="W258" s="162"/>
      <c r="X258" s="162"/>
      <c r="Y258" s="162"/>
      <c r="Z258" s="163"/>
      <c r="AA258" s="163"/>
      <c r="AB258" s="163"/>
      <c r="AC258" s="163"/>
      <c r="AD258" s="163"/>
      <c r="AE258" s="163"/>
      <c r="AF258" s="163"/>
      <c r="AG258" s="163" t="s">
        <v>221</v>
      </c>
      <c r="AH258" s="163"/>
      <c r="AI258" s="163"/>
      <c r="AJ258" s="163"/>
      <c r="AK258" s="163"/>
      <c r="AL258" s="163"/>
      <c r="AM258" s="163"/>
      <c r="AN258" s="163"/>
      <c r="AO258" s="163"/>
      <c r="AP258" s="163"/>
      <c r="AQ258" s="163"/>
      <c r="AR258" s="163"/>
      <c r="AS258" s="163"/>
      <c r="AT258" s="163"/>
      <c r="AU258" s="163"/>
      <c r="AV258" s="163"/>
      <c r="AW258" s="163"/>
      <c r="AX258" s="163"/>
      <c r="AY258" s="163"/>
      <c r="AZ258" s="163"/>
      <c r="BA258" s="163"/>
      <c r="BB258" s="163"/>
      <c r="BC258" s="163"/>
      <c r="BD258" s="163"/>
      <c r="BE258" s="163"/>
      <c r="BF258" s="163"/>
      <c r="BG258" s="163"/>
      <c r="BH258" s="163"/>
    </row>
    <row r="259" spans="1:60" outlineLevel="2" x14ac:dyDescent="0.2">
      <c r="A259" s="164"/>
      <c r="B259" s="165"/>
      <c r="C259" s="182" t="s">
        <v>933</v>
      </c>
      <c r="D259" s="183"/>
      <c r="E259" s="184"/>
      <c r="F259" s="162"/>
      <c r="G259" s="162"/>
      <c r="H259" s="162"/>
      <c r="I259" s="162"/>
      <c r="J259" s="162"/>
      <c r="K259" s="162"/>
      <c r="L259" s="162"/>
      <c r="M259" s="162"/>
      <c r="N259" s="166"/>
      <c r="O259" s="166"/>
      <c r="P259" s="166"/>
      <c r="Q259" s="166"/>
      <c r="R259" s="162"/>
      <c r="S259" s="162"/>
      <c r="T259" s="162"/>
      <c r="U259" s="162"/>
      <c r="V259" s="162"/>
      <c r="W259" s="162"/>
      <c r="X259" s="162"/>
      <c r="Y259" s="162"/>
      <c r="Z259" s="163"/>
      <c r="AA259" s="163"/>
      <c r="AB259" s="163"/>
      <c r="AC259" s="163"/>
      <c r="AD259" s="163"/>
      <c r="AE259" s="163"/>
      <c r="AF259" s="163"/>
      <c r="AG259" s="163" t="s">
        <v>222</v>
      </c>
      <c r="AH259" s="163">
        <v>0</v>
      </c>
      <c r="AI259" s="163"/>
      <c r="AJ259" s="163"/>
      <c r="AK259" s="163"/>
      <c r="AL259" s="163"/>
      <c r="AM259" s="163"/>
      <c r="AN259" s="163"/>
      <c r="AO259" s="163"/>
      <c r="AP259" s="163"/>
      <c r="AQ259" s="163"/>
      <c r="AR259" s="163"/>
      <c r="AS259" s="163"/>
      <c r="AT259" s="163"/>
      <c r="AU259" s="163"/>
      <c r="AV259" s="163"/>
      <c r="AW259" s="163"/>
      <c r="AX259" s="163"/>
      <c r="AY259" s="163"/>
      <c r="AZ259" s="163"/>
      <c r="BA259" s="163"/>
      <c r="BB259" s="163"/>
      <c r="BC259" s="163"/>
      <c r="BD259" s="163"/>
      <c r="BE259" s="163"/>
      <c r="BF259" s="163"/>
      <c r="BG259" s="163"/>
      <c r="BH259" s="163"/>
    </row>
    <row r="260" spans="1:60" outlineLevel="3" x14ac:dyDescent="0.2">
      <c r="A260" s="164"/>
      <c r="B260" s="165"/>
      <c r="C260" s="182" t="s">
        <v>970</v>
      </c>
      <c r="D260" s="183"/>
      <c r="E260" s="184">
        <v>22</v>
      </c>
      <c r="F260" s="162"/>
      <c r="G260" s="162"/>
      <c r="H260" s="162"/>
      <c r="I260" s="162"/>
      <c r="J260" s="162"/>
      <c r="K260" s="162"/>
      <c r="L260" s="162"/>
      <c r="M260" s="162"/>
      <c r="N260" s="166"/>
      <c r="O260" s="166"/>
      <c r="P260" s="166"/>
      <c r="Q260" s="166"/>
      <c r="R260" s="162"/>
      <c r="S260" s="162"/>
      <c r="T260" s="162"/>
      <c r="U260" s="162"/>
      <c r="V260" s="162"/>
      <c r="W260" s="162"/>
      <c r="X260" s="162"/>
      <c r="Y260" s="162"/>
      <c r="Z260" s="163"/>
      <c r="AA260" s="163"/>
      <c r="AB260" s="163"/>
      <c r="AC260" s="163"/>
      <c r="AD260" s="163"/>
      <c r="AE260" s="163"/>
      <c r="AF260" s="163"/>
      <c r="AG260" s="163" t="s">
        <v>222</v>
      </c>
      <c r="AH260" s="163">
        <v>0</v>
      </c>
      <c r="AI260" s="163"/>
      <c r="AJ260" s="163"/>
      <c r="AK260" s="163"/>
      <c r="AL260" s="163"/>
      <c r="AM260" s="163"/>
      <c r="AN260" s="163"/>
      <c r="AO260" s="163"/>
      <c r="AP260" s="163"/>
      <c r="AQ260" s="163"/>
      <c r="AR260" s="163"/>
      <c r="AS260" s="163"/>
      <c r="AT260" s="163"/>
      <c r="AU260" s="163"/>
      <c r="AV260" s="163"/>
      <c r="AW260" s="163"/>
      <c r="AX260" s="163"/>
      <c r="AY260" s="163"/>
      <c r="AZ260" s="163"/>
      <c r="BA260" s="163"/>
      <c r="BB260" s="163"/>
      <c r="BC260" s="163"/>
      <c r="BD260" s="163"/>
      <c r="BE260" s="163"/>
      <c r="BF260" s="163"/>
      <c r="BG260" s="163"/>
      <c r="BH260" s="163"/>
    </row>
    <row r="261" spans="1:60" ht="27" customHeight="1" outlineLevel="1" x14ac:dyDescent="0.2">
      <c r="A261" s="155">
        <v>36</v>
      </c>
      <c r="B261" s="156" t="s">
        <v>971</v>
      </c>
      <c r="C261" s="157" t="s">
        <v>1692</v>
      </c>
      <c r="D261" s="158" t="s">
        <v>276</v>
      </c>
      <c r="E261" s="159">
        <v>22.33</v>
      </c>
      <c r="F261" s="11"/>
      <c r="G261" s="160">
        <f>ROUND(E261*F261,2)</f>
        <v>0</v>
      </c>
      <c r="H261" s="11">
        <v>240.5</v>
      </c>
      <c r="I261" s="160">
        <f>ROUND(E261*H261,2)</f>
        <v>5370.37</v>
      </c>
      <c r="J261" s="11">
        <v>0</v>
      </c>
      <c r="K261" s="160">
        <f>ROUND(E261*J261,2)</f>
        <v>0</v>
      </c>
      <c r="L261" s="160">
        <v>21</v>
      </c>
      <c r="M261" s="160">
        <f>G261*(1+L261/100)</f>
        <v>0</v>
      </c>
      <c r="N261" s="159">
        <v>1.4599999999999999E-3</v>
      </c>
      <c r="O261" s="159">
        <f>ROUND(E261*N261,2)</f>
        <v>0.03</v>
      </c>
      <c r="P261" s="159">
        <v>0</v>
      </c>
      <c r="Q261" s="159">
        <f>ROUND(E261*P261,2)</f>
        <v>0</v>
      </c>
      <c r="R261" s="160" t="s">
        <v>239</v>
      </c>
      <c r="S261" s="160" t="s">
        <v>217</v>
      </c>
      <c r="T261" s="161" t="s">
        <v>217</v>
      </c>
      <c r="U261" s="162">
        <v>0</v>
      </c>
      <c r="V261" s="162">
        <f>ROUND(E261*U261,2)</f>
        <v>0</v>
      </c>
      <c r="W261" s="162"/>
      <c r="X261" s="162" t="s">
        <v>240</v>
      </c>
      <c r="Y261" s="162" t="s">
        <v>175</v>
      </c>
      <c r="Z261" s="163"/>
      <c r="AA261" s="163"/>
      <c r="AB261" s="163"/>
      <c r="AC261" s="163"/>
      <c r="AD261" s="163"/>
      <c r="AE261" s="163"/>
      <c r="AF261" s="163"/>
      <c r="AG261" s="163" t="s">
        <v>329</v>
      </c>
      <c r="AH261" s="163"/>
      <c r="AI261" s="163"/>
      <c r="AJ261" s="163"/>
      <c r="AK261" s="163"/>
      <c r="AL261" s="163"/>
      <c r="AM261" s="163"/>
      <c r="AN261" s="163"/>
      <c r="AO261" s="163"/>
      <c r="AP261" s="163"/>
      <c r="AQ261" s="163"/>
      <c r="AR261" s="163"/>
      <c r="AS261" s="163"/>
      <c r="AT261" s="163"/>
      <c r="AU261" s="163"/>
      <c r="AV261" s="163"/>
      <c r="AW261" s="163"/>
      <c r="AX261" s="163"/>
      <c r="AY261" s="163"/>
      <c r="AZ261" s="163"/>
      <c r="BA261" s="163"/>
      <c r="BB261" s="163"/>
      <c r="BC261" s="163"/>
      <c r="BD261" s="163"/>
      <c r="BE261" s="163"/>
      <c r="BF261" s="163"/>
      <c r="BG261" s="163"/>
      <c r="BH261" s="163"/>
    </row>
    <row r="262" spans="1:60" outlineLevel="2" x14ac:dyDescent="0.2">
      <c r="A262" s="164"/>
      <c r="B262" s="165"/>
      <c r="C262" s="182" t="s">
        <v>933</v>
      </c>
      <c r="D262" s="183"/>
      <c r="E262" s="184"/>
      <c r="F262" s="162"/>
      <c r="G262" s="162"/>
      <c r="H262" s="162"/>
      <c r="I262" s="162"/>
      <c r="J262" s="162"/>
      <c r="K262" s="162"/>
      <c r="L262" s="162"/>
      <c r="M262" s="162"/>
      <c r="N262" s="166"/>
      <c r="O262" s="166"/>
      <c r="P262" s="166"/>
      <c r="Q262" s="166"/>
      <c r="R262" s="162"/>
      <c r="S262" s="162"/>
      <c r="T262" s="162"/>
      <c r="U262" s="162"/>
      <c r="V262" s="162"/>
      <c r="W262" s="162"/>
      <c r="X262" s="162"/>
      <c r="Y262" s="162"/>
      <c r="Z262" s="163"/>
      <c r="AA262" s="163"/>
      <c r="AB262" s="163"/>
      <c r="AC262" s="163"/>
      <c r="AD262" s="163"/>
      <c r="AE262" s="163"/>
      <c r="AF262" s="163"/>
      <c r="AG262" s="163" t="s">
        <v>222</v>
      </c>
      <c r="AH262" s="163">
        <v>0</v>
      </c>
      <c r="AI262" s="163"/>
      <c r="AJ262" s="163"/>
      <c r="AK262" s="163"/>
      <c r="AL262" s="163"/>
      <c r="AM262" s="163"/>
      <c r="AN262" s="163"/>
      <c r="AO262" s="163"/>
      <c r="AP262" s="163"/>
      <c r="AQ262" s="163"/>
      <c r="AR262" s="163"/>
      <c r="AS262" s="163"/>
      <c r="AT262" s="163"/>
      <c r="AU262" s="163"/>
      <c r="AV262" s="163"/>
      <c r="AW262" s="163"/>
      <c r="AX262" s="163"/>
      <c r="AY262" s="163"/>
      <c r="AZ262" s="163"/>
      <c r="BA262" s="163"/>
      <c r="BB262" s="163"/>
      <c r="BC262" s="163"/>
      <c r="BD262" s="163"/>
      <c r="BE262" s="163"/>
      <c r="BF262" s="163"/>
      <c r="BG262" s="163"/>
      <c r="BH262" s="163"/>
    </row>
    <row r="263" spans="1:60" outlineLevel="3" x14ac:dyDescent="0.2">
      <c r="A263" s="164"/>
      <c r="B263" s="165"/>
      <c r="C263" s="182" t="s">
        <v>972</v>
      </c>
      <c r="D263" s="183"/>
      <c r="E263" s="184">
        <v>22.33</v>
      </c>
      <c r="F263" s="162"/>
      <c r="G263" s="162"/>
      <c r="H263" s="162"/>
      <c r="I263" s="162"/>
      <c r="J263" s="162"/>
      <c r="K263" s="162"/>
      <c r="L263" s="162"/>
      <c r="M263" s="162"/>
      <c r="N263" s="166"/>
      <c r="O263" s="166"/>
      <c r="P263" s="166"/>
      <c r="Q263" s="166"/>
      <c r="R263" s="162"/>
      <c r="S263" s="162"/>
      <c r="T263" s="162"/>
      <c r="U263" s="162"/>
      <c r="V263" s="162"/>
      <c r="W263" s="162"/>
      <c r="X263" s="162"/>
      <c r="Y263" s="162"/>
      <c r="Z263" s="163"/>
      <c r="AA263" s="163"/>
      <c r="AB263" s="163"/>
      <c r="AC263" s="163"/>
      <c r="AD263" s="163"/>
      <c r="AE263" s="163"/>
      <c r="AF263" s="163"/>
      <c r="AG263" s="163" t="s">
        <v>222</v>
      </c>
      <c r="AH263" s="163">
        <v>0</v>
      </c>
      <c r="AI263" s="163"/>
      <c r="AJ263" s="163"/>
      <c r="AK263" s="163"/>
      <c r="AL263" s="163"/>
      <c r="AM263" s="163"/>
      <c r="AN263" s="163"/>
      <c r="AO263" s="163"/>
      <c r="AP263" s="163"/>
      <c r="AQ263" s="163"/>
      <c r="AR263" s="163"/>
      <c r="AS263" s="163"/>
      <c r="AT263" s="163"/>
      <c r="AU263" s="163"/>
      <c r="AV263" s="163"/>
      <c r="AW263" s="163"/>
      <c r="AX263" s="163"/>
      <c r="AY263" s="163"/>
      <c r="AZ263" s="163"/>
      <c r="BA263" s="163"/>
      <c r="BB263" s="163"/>
      <c r="BC263" s="163"/>
      <c r="BD263" s="163"/>
      <c r="BE263" s="163"/>
      <c r="BF263" s="163"/>
      <c r="BG263" s="163"/>
      <c r="BH263" s="163"/>
    </row>
    <row r="264" spans="1:60" ht="22.5" outlineLevel="1" x14ac:dyDescent="0.2">
      <c r="A264" s="155">
        <v>37</v>
      </c>
      <c r="B264" s="156" t="s">
        <v>973</v>
      </c>
      <c r="C264" s="157" t="s">
        <v>974</v>
      </c>
      <c r="D264" s="158" t="s">
        <v>276</v>
      </c>
      <c r="E264" s="159">
        <v>15</v>
      </c>
      <c r="F264" s="11"/>
      <c r="G264" s="160">
        <f>ROUND(E264*F264,2)</f>
        <v>0</v>
      </c>
      <c r="H264" s="11">
        <v>0</v>
      </c>
      <c r="I264" s="160">
        <f>ROUND(E264*H264,2)</f>
        <v>0</v>
      </c>
      <c r="J264" s="11">
        <v>137.5</v>
      </c>
      <c r="K264" s="160">
        <f>ROUND(E264*J264,2)</f>
        <v>2062.5</v>
      </c>
      <c r="L264" s="160">
        <v>21</v>
      </c>
      <c r="M264" s="160">
        <f>G264*(1+L264/100)</f>
        <v>0</v>
      </c>
      <c r="N264" s="159">
        <v>0</v>
      </c>
      <c r="O264" s="159">
        <f>ROUND(E264*N264,2)</f>
        <v>0</v>
      </c>
      <c r="P264" s="159">
        <v>0</v>
      </c>
      <c r="Q264" s="159">
        <f>ROUND(E264*P264,2)</f>
        <v>0</v>
      </c>
      <c r="R264" s="160" t="s">
        <v>655</v>
      </c>
      <c r="S264" s="160" t="s">
        <v>217</v>
      </c>
      <c r="T264" s="161" t="s">
        <v>217</v>
      </c>
      <c r="U264" s="162">
        <v>0.216</v>
      </c>
      <c r="V264" s="162">
        <f>ROUND(E264*U264,2)</f>
        <v>3.24</v>
      </c>
      <c r="W264" s="162"/>
      <c r="X264" s="162" t="s">
        <v>218</v>
      </c>
      <c r="Y264" s="162" t="s">
        <v>175</v>
      </c>
      <c r="Z264" s="163"/>
      <c r="AA264" s="163"/>
      <c r="AB264" s="163"/>
      <c r="AC264" s="163"/>
      <c r="AD264" s="163"/>
      <c r="AE264" s="163"/>
      <c r="AF264" s="163"/>
      <c r="AG264" s="163" t="s">
        <v>219</v>
      </c>
      <c r="AH264" s="163"/>
      <c r="AI264" s="163"/>
      <c r="AJ264" s="163"/>
      <c r="AK264" s="163"/>
      <c r="AL264" s="163"/>
      <c r="AM264" s="163"/>
      <c r="AN264" s="163"/>
      <c r="AO264" s="163"/>
      <c r="AP264" s="163"/>
      <c r="AQ264" s="163"/>
      <c r="AR264" s="163"/>
      <c r="AS264" s="163"/>
      <c r="AT264" s="163"/>
      <c r="AU264" s="163"/>
      <c r="AV264" s="163"/>
      <c r="AW264" s="163"/>
      <c r="AX264" s="163"/>
      <c r="AY264" s="163"/>
      <c r="AZ264" s="163"/>
      <c r="BA264" s="163"/>
      <c r="BB264" s="163"/>
      <c r="BC264" s="163"/>
      <c r="BD264" s="163"/>
      <c r="BE264" s="163"/>
      <c r="BF264" s="163"/>
      <c r="BG264" s="163"/>
      <c r="BH264" s="163"/>
    </row>
    <row r="265" spans="1:60" outlineLevel="2" x14ac:dyDescent="0.2">
      <c r="A265" s="164"/>
      <c r="B265" s="165"/>
      <c r="C265" s="269" t="s">
        <v>713</v>
      </c>
      <c r="D265" s="270"/>
      <c r="E265" s="270"/>
      <c r="F265" s="270"/>
      <c r="G265" s="270"/>
      <c r="H265" s="162"/>
      <c r="I265" s="162"/>
      <c r="J265" s="162"/>
      <c r="K265" s="162"/>
      <c r="L265" s="162"/>
      <c r="M265" s="162"/>
      <c r="N265" s="166"/>
      <c r="O265" s="166"/>
      <c r="P265" s="166"/>
      <c r="Q265" s="166"/>
      <c r="R265" s="162"/>
      <c r="S265" s="162"/>
      <c r="T265" s="162"/>
      <c r="U265" s="162"/>
      <c r="V265" s="162"/>
      <c r="W265" s="162"/>
      <c r="X265" s="162"/>
      <c r="Y265" s="162"/>
      <c r="Z265" s="163"/>
      <c r="AA265" s="163"/>
      <c r="AB265" s="163"/>
      <c r="AC265" s="163"/>
      <c r="AD265" s="163"/>
      <c r="AE265" s="163"/>
      <c r="AF265" s="163"/>
      <c r="AG265" s="163" t="s">
        <v>221</v>
      </c>
      <c r="AH265" s="163"/>
      <c r="AI265" s="163"/>
      <c r="AJ265" s="163"/>
      <c r="AK265" s="163"/>
      <c r="AL265" s="163"/>
      <c r="AM265" s="163"/>
      <c r="AN265" s="163"/>
      <c r="AO265" s="163"/>
      <c r="AP265" s="163"/>
      <c r="AQ265" s="163"/>
      <c r="AR265" s="163"/>
      <c r="AS265" s="163"/>
      <c r="AT265" s="163"/>
      <c r="AU265" s="163"/>
      <c r="AV265" s="163"/>
      <c r="AW265" s="163"/>
      <c r="AX265" s="163"/>
      <c r="AY265" s="163"/>
      <c r="AZ265" s="163"/>
      <c r="BA265" s="163"/>
      <c r="BB265" s="163"/>
      <c r="BC265" s="163"/>
      <c r="BD265" s="163"/>
      <c r="BE265" s="163"/>
      <c r="BF265" s="163"/>
      <c r="BG265" s="163"/>
      <c r="BH265" s="163"/>
    </row>
    <row r="266" spans="1:60" outlineLevel="2" x14ac:dyDescent="0.2">
      <c r="A266" s="164"/>
      <c r="B266" s="165"/>
      <c r="C266" s="182" t="s">
        <v>933</v>
      </c>
      <c r="D266" s="183"/>
      <c r="E266" s="184"/>
      <c r="F266" s="162"/>
      <c r="G266" s="162"/>
      <c r="H266" s="162"/>
      <c r="I266" s="162"/>
      <c r="J266" s="162"/>
      <c r="K266" s="162"/>
      <c r="L266" s="162"/>
      <c r="M266" s="162"/>
      <c r="N266" s="166"/>
      <c r="O266" s="166"/>
      <c r="P266" s="166"/>
      <c r="Q266" s="166"/>
      <c r="R266" s="162"/>
      <c r="S266" s="162"/>
      <c r="T266" s="162"/>
      <c r="U266" s="162"/>
      <c r="V266" s="162"/>
      <c r="W266" s="162"/>
      <c r="X266" s="162"/>
      <c r="Y266" s="162"/>
      <c r="Z266" s="163"/>
      <c r="AA266" s="163"/>
      <c r="AB266" s="163"/>
      <c r="AC266" s="163"/>
      <c r="AD266" s="163"/>
      <c r="AE266" s="163"/>
      <c r="AF266" s="163"/>
      <c r="AG266" s="163" t="s">
        <v>222</v>
      </c>
      <c r="AH266" s="163">
        <v>0</v>
      </c>
      <c r="AI266" s="163"/>
      <c r="AJ266" s="163"/>
      <c r="AK266" s="163"/>
      <c r="AL266" s="163"/>
      <c r="AM266" s="163"/>
      <c r="AN266" s="163"/>
      <c r="AO266" s="163"/>
      <c r="AP266" s="163"/>
      <c r="AQ266" s="163"/>
      <c r="AR266" s="163"/>
      <c r="AS266" s="163"/>
      <c r="AT266" s="163"/>
      <c r="AU266" s="163"/>
      <c r="AV266" s="163"/>
      <c r="AW266" s="163"/>
      <c r="AX266" s="163"/>
      <c r="AY266" s="163"/>
      <c r="AZ266" s="163"/>
      <c r="BA266" s="163"/>
      <c r="BB266" s="163"/>
      <c r="BC266" s="163"/>
      <c r="BD266" s="163"/>
      <c r="BE266" s="163"/>
      <c r="BF266" s="163"/>
      <c r="BG266" s="163"/>
      <c r="BH266" s="163"/>
    </row>
    <row r="267" spans="1:60" outlineLevel="3" x14ac:dyDescent="0.2">
      <c r="A267" s="164"/>
      <c r="B267" s="165"/>
      <c r="C267" s="182" t="s">
        <v>975</v>
      </c>
      <c r="D267" s="183"/>
      <c r="E267" s="184">
        <v>15</v>
      </c>
      <c r="F267" s="162"/>
      <c r="G267" s="162"/>
      <c r="H267" s="162"/>
      <c r="I267" s="162"/>
      <c r="J267" s="162"/>
      <c r="K267" s="162"/>
      <c r="L267" s="162"/>
      <c r="M267" s="162"/>
      <c r="N267" s="166"/>
      <c r="O267" s="166"/>
      <c r="P267" s="166"/>
      <c r="Q267" s="166"/>
      <c r="R267" s="162"/>
      <c r="S267" s="162"/>
      <c r="T267" s="162"/>
      <c r="U267" s="162"/>
      <c r="V267" s="162"/>
      <c r="W267" s="162"/>
      <c r="X267" s="162"/>
      <c r="Y267" s="162"/>
      <c r="Z267" s="163"/>
      <c r="AA267" s="163"/>
      <c r="AB267" s="163"/>
      <c r="AC267" s="163"/>
      <c r="AD267" s="163"/>
      <c r="AE267" s="163"/>
      <c r="AF267" s="163"/>
      <c r="AG267" s="163" t="s">
        <v>222</v>
      </c>
      <c r="AH267" s="163">
        <v>0</v>
      </c>
      <c r="AI267" s="163"/>
      <c r="AJ267" s="163"/>
      <c r="AK267" s="163"/>
      <c r="AL267" s="163"/>
      <c r="AM267" s="163"/>
      <c r="AN267" s="163"/>
      <c r="AO267" s="163"/>
      <c r="AP267" s="163"/>
      <c r="AQ267" s="163"/>
      <c r="AR267" s="163"/>
      <c r="AS267" s="163"/>
      <c r="AT267" s="163"/>
      <c r="AU267" s="163"/>
      <c r="AV267" s="163"/>
      <c r="AW267" s="163"/>
      <c r="AX267" s="163"/>
      <c r="AY267" s="163"/>
      <c r="AZ267" s="163"/>
      <c r="BA267" s="163"/>
      <c r="BB267" s="163"/>
      <c r="BC267" s="163"/>
      <c r="BD267" s="163"/>
      <c r="BE267" s="163"/>
      <c r="BF267" s="163"/>
      <c r="BG267" s="163"/>
      <c r="BH267" s="163"/>
    </row>
    <row r="268" spans="1:60" ht="27" customHeight="1" outlineLevel="1" x14ac:dyDescent="0.2">
      <c r="A268" s="155">
        <v>38</v>
      </c>
      <c r="B268" s="156" t="s">
        <v>976</v>
      </c>
      <c r="C268" s="157" t="s">
        <v>1693</v>
      </c>
      <c r="D268" s="158" t="s">
        <v>276</v>
      </c>
      <c r="E268" s="159">
        <v>15.225</v>
      </c>
      <c r="F268" s="11"/>
      <c r="G268" s="160">
        <f>ROUND(E268*F268,2)</f>
        <v>0</v>
      </c>
      <c r="H268" s="11">
        <v>743</v>
      </c>
      <c r="I268" s="160">
        <f>ROUND(E268*H268,2)</f>
        <v>11312.18</v>
      </c>
      <c r="J268" s="11">
        <v>0</v>
      </c>
      <c r="K268" s="160">
        <f>ROUND(E268*J268,2)</f>
        <v>0</v>
      </c>
      <c r="L268" s="160">
        <v>21</v>
      </c>
      <c r="M268" s="160">
        <f>G268*(1+L268/100)</f>
        <v>0</v>
      </c>
      <c r="N268" s="159">
        <v>4.5199999999999997E-3</v>
      </c>
      <c r="O268" s="159">
        <f>ROUND(E268*N268,2)</f>
        <v>7.0000000000000007E-2</v>
      </c>
      <c r="P268" s="159">
        <v>0</v>
      </c>
      <c r="Q268" s="159">
        <f>ROUND(E268*P268,2)</f>
        <v>0</v>
      </c>
      <c r="R268" s="160" t="s">
        <v>239</v>
      </c>
      <c r="S268" s="160" t="s">
        <v>217</v>
      </c>
      <c r="T268" s="161" t="s">
        <v>217</v>
      </c>
      <c r="U268" s="162">
        <v>0</v>
      </c>
      <c r="V268" s="162">
        <f>ROUND(E268*U268,2)</f>
        <v>0</v>
      </c>
      <c r="W268" s="162"/>
      <c r="X268" s="162" t="s">
        <v>240</v>
      </c>
      <c r="Y268" s="162" t="s">
        <v>175</v>
      </c>
      <c r="Z268" s="163"/>
      <c r="AA268" s="163"/>
      <c r="AB268" s="163"/>
      <c r="AC268" s="163"/>
      <c r="AD268" s="163"/>
      <c r="AE268" s="163"/>
      <c r="AF268" s="163"/>
      <c r="AG268" s="163" t="s">
        <v>329</v>
      </c>
      <c r="AH268" s="163"/>
      <c r="AI268" s="163"/>
      <c r="AJ268" s="163"/>
      <c r="AK268" s="163"/>
      <c r="AL268" s="163"/>
      <c r="AM268" s="163"/>
      <c r="AN268" s="163"/>
      <c r="AO268" s="163"/>
      <c r="AP268" s="163"/>
      <c r="AQ268" s="163"/>
      <c r="AR268" s="163"/>
      <c r="AS268" s="163"/>
      <c r="AT268" s="163"/>
      <c r="AU268" s="163"/>
      <c r="AV268" s="163"/>
      <c r="AW268" s="163"/>
      <c r="AX268" s="163"/>
      <c r="AY268" s="163"/>
      <c r="AZ268" s="163"/>
      <c r="BA268" s="163"/>
      <c r="BB268" s="163"/>
      <c r="BC268" s="163"/>
      <c r="BD268" s="163"/>
      <c r="BE268" s="163"/>
      <c r="BF268" s="163"/>
      <c r="BG268" s="163"/>
      <c r="BH268" s="163"/>
    </row>
    <row r="269" spans="1:60" outlineLevel="2" x14ac:dyDescent="0.2">
      <c r="A269" s="164"/>
      <c r="B269" s="165"/>
      <c r="C269" s="182" t="s">
        <v>933</v>
      </c>
      <c r="D269" s="183"/>
      <c r="E269" s="184"/>
      <c r="F269" s="162"/>
      <c r="G269" s="162"/>
      <c r="H269" s="162"/>
      <c r="I269" s="162"/>
      <c r="J269" s="162"/>
      <c r="K269" s="162"/>
      <c r="L269" s="162"/>
      <c r="M269" s="162"/>
      <c r="N269" s="166"/>
      <c r="O269" s="166"/>
      <c r="P269" s="166"/>
      <c r="Q269" s="166"/>
      <c r="R269" s="162"/>
      <c r="S269" s="162"/>
      <c r="T269" s="162"/>
      <c r="U269" s="162"/>
      <c r="V269" s="162"/>
      <c r="W269" s="162"/>
      <c r="X269" s="162"/>
      <c r="Y269" s="162"/>
      <c r="Z269" s="163"/>
      <c r="AA269" s="163"/>
      <c r="AB269" s="163"/>
      <c r="AC269" s="163"/>
      <c r="AD269" s="163"/>
      <c r="AE269" s="163"/>
      <c r="AF269" s="163"/>
      <c r="AG269" s="163" t="s">
        <v>222</v>
      </c>
      <c r="AH269" s="163">
        <v>0</v>
      </c>
      <c r="AI269" s="163"/>
      <c r="AJ269" s="163"/>
      <c r="AK269" s="163"/>
      <c r="AL269" s="163"/>
      <c r="AM269" s="163"/>
      <c r="AN269" s="163"/>
      <c r="AO269" s="163"/>
      <c r="AP269" s="163"/>
      <c r="AQ269" s="163"/>
      <c r="AR269" s="163"/>
      <c r="AS269" s="163"/>
      <c r="AT269" s="163"/>
      <c r="AU269" s="163"/>
      <c r="AV269" s="163"/>
      <c r="AW269" s="163"/>
      <c r="AX269" s="163"/>
      <c r="AY269" s="163"/>
      <c r="AZ269" s="163"/>
      <c r="BA269" s="163"/>
      <c r="BB269" s="163"/>
      <c r="BC269" s="163"/>
      <c r="BD269" s="163"/>
      <c r="BE269" s="163"/>
      <c r="BF269" s="163"/>
      <c r="BG269" s="163"/>
      <c r="BH269" s="163"/>
    </row>
    <row r="270" spans="1:60" outlineLevel="3" x14ac:dyDescent="0.2">
      <c r="A270" s="164"/>
      <c r="B270" s="165"/>
      <c r="C270" s="182" t="s">
        <v>977</v>
      </c>
      <c r="D270" s="183"/>
      <c r="E270" s="184">
        <v>15.225</v>
      </c>
      <c r="F270" s="162"/>
      <c r="G270" s="162"/>
      <c r="H270" s="162"/>
      <c r="I270" s="162"/>
      <c r="J270" s="162"/>
      <c r="K270" s="162"/>
      <c r="L270" s="162"/>
      <c r="M270" s="162"/>
      <c r="N270" s="166"/>
      <c r="O270" s="166"/>
      <c r="P270" s="166"/>
      <c r="Q270" s="166"/>
      <c r="R270" s="162"/>
      <c r="S270" s="162"/>
      <c r="T270" s="162"/>
      <c r="U270" s="162"/>
      <c r="V270" s="162"/>
      <c r="W270" s="162"/>
      <c r="X270" s="162"/>
      <c r="Y270" s="162"/>
      <c r="Z270" s="163"/>
      <c r="AA270" s="163"/>
      <c r="AB270" s="163"/>
      <c r="AC270" s="163"/>
      <c r="AD270" s="163"/>
      <c r="AE270" s="163"/>
      <c r="AF270" s="163"/>
      <c r="AG270" s="163" t="s">
        <v>222</v>
      </c>
      <c r="AH270" s="163">
        <v>0</v>
      </c>
      <c r="AI270" s="163"/>
      <c r="AJ270" s="163"/>
      <c r="AK270" s="163"/>
      <c r="AL270" s="163"/>
      <c r="AM270" s="163"/>
      <c r="AN270" s="163"/>
      <c r="AO270" s="163"/>
      <c r="AP270" s="163"/>
      <c r="AQ270" s="163"/>
      <c r="AR270" s="163"/>
      <c r="AS270" s="163"/>
      <c r="AT270" s="163"/>
      <c r="AU270" s="163"/>
      <c r="AV270" s="163"/>
      <c r="AW270" s="163"/>
      <c r="AX270" s="163"/>
      <c r="AY270" s="163"/>
      <c r="AZ270" s="163"/>
      <c r="BA270" s="163"/>
      <c r="BB270" s="163"/>
      <c r="BC270" s="163"/>
      <c r="BD270" s="163"/>
      <c r="BE270" s="163"/>
      <c r="BF270" s="163"/>
      <c r="BG270" s="163"/>
      <c r="BH270" s="163"/>
    </row>
    <row r="271" spans="1:60" outlineLevel="1" x14ac:dyDescent="0.2">
      <c r="A271" s="155">
        <v>39</v>
      </c>
      <c r="B271" s="156" t="s">
        <v>978</v>
      </c>
      <c r="C271" s="157" t="s">
        <v>979</v>
      </c>
      <c r="D271" s="158" t="s">
        <v>266</v>
      </c>
      <c r="E271" s="159">
        <v>2</v>
      </c>
      <c r="F271" s="11"/>
      <c r="G271" s="160">
        <f>ROUND(E271*F271,2)</f>
        <v>0</v>
      </c>
      <c r="H271" s="11">
        <v>0</v>
      </c>
      <c r="I271" s="160">
        <f>ROUND(E271*H271,2)</f>
        <v>0</v>
      </c>
      <c r="J271" s="11">
        <v>99</v>
      </c>
      <c r="K271" s="160">
        <f>ROUND(E271*J271,2)</f>
        <v>198</v>
      </c>
      <c r="L271" s="160">
        <v>21</v>
      </c>
      <c r="M271" s="160">
        <f>G271*(1+L271/100)</f>
        <v>0</v>
      </c>
      <c r="N271" s="159">
        <v>0</v>
      </c>
      <c r="O271" s="159">
        <f>ROUND(E271*N271,2)</f>
        <v>0</v>
      </c>
      <c r="P271" s="159">
        <v>0</v>
      </c>
      <c r="Q271" s="159">
        <f>ROUND(E271*P271,2)</f>
        <v>0</v>
      </c>
      <c r="R271" s="160" t="s">
        <v>655</v>
      </c>
      <c r="S271" s="160" t="s">
        <v>217</v>
      </c>
      <c r="T271" s="161" t="s">
        <v>217</v>
      </c>
      <c r="U271" s="162">
        <v>0.17</v>
      </c>
      <c r="V271" s="162">
        <f>ROUND(E271*U271,2)</f>
        <v>0.34</v>
      </c>
      <c r="W271" s="162"/>
      <c r="X271" s="162" t="s">
        <v>218</v>
      </c>
      <c r="Y271" s="162" t="s">
        <v>175</v>
      </c>
      <c r="Z271" s="163"/>
      <c r="AA271" s="163"/>
      <c r="AB271" s="163"/>
      <c r="AC271" s="163"/>
      <c r="AD271" s="163"/>
      <c r="AE271" s="163"/>
      <c r="AF271" s="163"/>
      <c r="AG271" s="163" t="s">
        <v>219</v>
      </c>
      <c r="AH271" s="163"/>
      <c r="AI271" s="163"/>
      <c r="AJ271" s="163"/>
      <c r="AK271" s="163"/>
      <c r="AL271" s="163"/>
      <c r="AM271" s="163"/>
      <c r="AN271" s="163"/>
      <c r="AO271" s="163"/>
      <c r="AP271" s="163"/>
      <c r="AQ271" s="163"/>
      <c r="AR271" s="163"/>
      <c r="AS271" s="163"/>
      <c r="AT271" s="163"/>
      <c r="AU271" s="163"/>
      <c r="AV271" s="163"/>
      <c r="AW271" s="163"/>
      <c r="AX271" s="163"/>
      <c r="AY271" s="163"/>
      <c r="AZ271" s="163"/>
      <c r="BA271" s="163"/>
      <c r="BB271" s="163"/>
      <c r="BC271" s="163"/>
      <c r="BD271" s="163"/>
      <c r="BE271" s="163"/>
      <c r="BF271" s="163"/>
      <c r="BG271" s="163"/>
      <c r="BH271" s="163"/>
    </row>
    <row r="272" spans="1:60" outlineLevel="2" x14ac:dyDescent="0.2">
      <c r="A272" s="164"/>
      <c r="B272" s="165"/>
      <c r="C272" s="269" t="s">
        <v>713</v>
      </c>
      <c r="D272" s="270"/>
      <c r="E272" s="270"/>
      <c r="F272" s="270"/>
      <c r="G272" s="270"/>
      <c r="H272" s="162"/>
      <c r="I272" s="162"/>
      <c r="J272" s="162"/>
      <c r="K272" s="162"/>
      <c r="L272" s="162"/>
      <c r="M272" s="162"/>
      <c r="N272" s="166"/>
      <c r="O272" s="166"/>
      <c r="P272" s="166"/>
      <c r="Q272" s="166"/>
      <c r="R272" s="162"/>
      <c r="S272" s="162"/>
      <c r="T272" s="162"/>
      <c r="U272" s="162"/>
      <c r="V272" s="162"/>
      <c r="W272" s="162"/>
      <c r="X272" s="162"/>
      <c r="Y272" s="162"/>
      <c r="Z272" s="163"/>
      <c r="AA272" s="163"/>
      <c r="AB272" s="163"/>
      <c r="AC272" s="163"/>
      <c r="AD272" s="163"/>
      <c r="AE272" s="163"/>
      <c r="AF272" s="163"/>
      <c r="AG272" s="163" t="s">
        <v>221</v>
      </c>
      <c r="AH272" s="163"/>
      <c r="AI272" s="163"/>
      <c r="AJ272" s="163"/>
      <c r="AK272" s="163"/>
      <c r="AL272" s="163"/>
      <c r="AM272" s="163"/>
      <c r="AN272" s="163"/>
      <c r="AO272" s="163"/>
      <c r="AP272" s="163"/>
      <c r="AQ272" s="163"/>
      <c r="AR272" s="163"/>
      <c r="AS272" s="163"/>
      <c r="AT272" s="163"/>
      <c r="AU272" s="163"/>
      <c r="AV272" s="163"/>
      <c r="AW272" s="163"/>
      <c r="AX272" s="163"/>
      <c r="AY272" s="163"/>
      <c r="AZ272" s="163"/>
      <c r="BA272" s="163"/>
      <c r="BB272" s="163"/>
      <c r="BC272" s="163"/>
      <c r="BD272" s="163"/>
      <c r="BE272" s="163"/>
      <c r="BF272" s="163"/>
      <c r="BG272" s="163"/>
      <c r="BH272" s="163"/>
    </row>
    <row r="273" spans="1:60" outlineLevel="2" x14ac:dyDescent="0.2">
      <c r="A273" s="164"/>
      <c r="B273" s="165"/>
      <c r="C273" s="182" t="s">
        <v>980</v>
      </c>
      <c r="D273" s="183"/>
      <c r="E273" s="184">
        <v>2</v>
      </c>
      <c r="F273" s="162"/>
      <c r="G273" s="162"/>
      <c r="H273" s="162"/>
      <c r="I273" s="162"/>
      <c r="J273" s="162"/>
      <c r="K273" s="162"/>
      <c r="L273" s="162"/>
      <c r="M273" s="162"/>
      <c r="N273" s="166"/>
      <c r="O273" s="166"/>
      <c r="P273" s="166"/>
      <c r="Q273" s="166"/>
      <c r="R273" s="162"/>
      <c r="S273" s="162"/>
      <c r="T273" s="162"/>
      <c r="U273" s="162"/>
      <c r="V273" s="162"/>
      <c r="W273" s="162"/>
      <c r="X273" s="162"/>
      <c r="Y273" s="162"/>
      <c r="Z273" s="163"/>
      <c r="AA273" s="163"/>
      <c r="AB273" s="163"/>
      <c r="AC273" s="163"/>
      <c r="AD273" s="163"/>
      <c r="AE273" s="163"/>
      <c r="AF273" s="163"/>
      <c r="AG273" s="163" t="s">
        <v>222</v>
      </c>
      <c r="AH273" s="163">
        <v>0</v>
      </c>
      <c r="AI273" s="163"/>
      <c r="AJ273" s="163"/>
      <c r="AK273" s="163"/>
      <c r="AL273" s="163"/>
      <c r="AM273" s="163"/>
      <c r="AN273" s="163"/>
      <c r="AO273" s="163"/>
      <c r="AP273" s="163"/>
      <c r="AQ273" s="163"/>
      <c r="AR273" s="163"/>
      <c r="AS273" s="163"/>
      <c r="AT273" s="163"/>
      <c r="AU273" s="163"/>
      <c r="AV273" s="163"/>
      <c r="AW273" s="163"/>
      <c r="AX273" s="163"/>
      <c r="AY273" s="163"/>
      <c r="AZ273" s="163"/>
      <c r="BA273" s="163"/>
      <c r="BB273" s="163"/>
      <c r="BC273" s="163"/>
      <c r="BD273" s="163"/>
      <c r="BE273" s="163"/>
      <c r="BF273" s="163"/>
      <c r="BG273" s="163"/>
      <c r="BH273" s="163"/>
    </row>
    <row r="274" spans="1:60" ht="22.5" outlineLevel="1" x14ac:dyDescent="0.2">
      <c r="A274" s="155">
        <v>40</v>
      </c>
      <c r="B274" s="156" t="s">
        <v>981</v>
      </c>
      <c r="C274" s="157" t="s">
        <v>982</v>
      </c>
      <c r="D274" s="158" t="s">
        <v>266</v>
      </c>
      <c r="E274" s="159">
        <v>1</v>
      </c>
      <c r="F274" s="11"/>
      <c r="G274" s="160">
        <f>ROUND(E274*F274,2)</f>
        <v>0</v>
      </c>
      <c r="H274" s="11">
        <v>129</v>
      </c>
      <c r="I274" s="160">
        <f>ROUND(E274*H274,2)</f>
        <v>129</v>
      </c>
      <c r="J274" s="11">
        <v>0</v>
      </c>
      <c r="K274" s="160">
        <f>ROUND(E274*J274,2)</f>
        <v>0</v>
      </c>
      <c r="L274" s="160">
        <v>21</v>
      </c>
      <c r="M274" s="160">
        <f>G274*(1+L274/100)</f>
        <v>0</v>
      </c>
      <c r="N274" s="159">
        <v>5.0000000000000002E-5</v>
      </c>
      <c r="O274" s="159">
        <f>ROUND(E274*N274,2)</f>
        <v>0</v>
      </c>
      <c r="P274" s="159">
        <v>0</v>
      </c>
      <c r="Q274" s="159">
        <f>ROUND(E274*P274,2)</f>
        <v>0</v>
      </c>
      <c r="R274" s="160" t="s">
        <v>239</v>
      </c>
      <c r="S274" s="160" t="s">
        <v>217</v>
      </c>
      <c r="T274" s="161" t="s">
        <v>217</v>
      </c>
      <c r="U274" s="162">
        <v>0</v>
      </c>
      <c r="V274" s="162">
        <f>ROUND(E274*U274,2)</f>
        <v>0</v>
      </c>
      <c r="W274" s="162"/>
      <c r="X274" s="162" t="s">
        <v>240</v>
      </c>
      <c r="Y274" s="162" t="s">
        <v>175</v>
      </c>
      <c r="Z274" s="163"/>
      <c r="AA274" s="163"/>
      <c r="AB274" s="163"/>
      <c r="AC274" s="163"/>
      <c r="AD274" s="163"/>
      <c r="AE274" s="163"/>
      <c r="AF274" s="163"/>
      <c r="AG274" s="163" t="s">
        <v>270</v>
      </c>
      <c r="AH274" s="163"/>
      <c r="AI274" s="163"/>
      <c r="AJ274" s="163"/>
      <c r="AK274" s="163"/>
      <c r="AL274" s="163"/>
      <c r="AM274" s="163"/>
      <c r="AN274" s="163"/>
      <c r="AO274" s="163"/>
      <c r="AP274" s="163"/>
      <c r="AQ274" s="163"/>
      <c r="AR274" s="163"/>
      <c r="AS274" s="163"/>
      <c r="AT274" s="163"/>
      <c r="AU274" s="163"/>
      <c r="AV274" s="163"/>
      <c r="AW274" s="163"/>
      <c r="AX274" s="163"/>
      <c r="AY274" s="163"/>
      <c r="AZ274" s="163"/>
      <c r="BA274" s="163"/>
      <c r="BB274" s="163"/>
      <c r="BC274" s="163"/>
      <c r="BD274" s="163"/>
      <c r="BE274" s="163"/>
      <c r="BF274" s="163"/>
      <c r="BG274" s="163"/>
      <c r="BH274" s="163"/>
    </row>
    <row r="275" spans="1:60" outlineLevel="2" x14ac:dyDescent="0.2">
      <c r="A275" s="164"/>
      <c r="B275" s="165"/>
      <c r="C275" s="182" t="s">
        <v>933</v>
      </c>
      <c r="D275" s="183"/>
      <c r="E275" s="184"/>
      <c r="F275" s="162"/>
      <c r="G275" s="162"/>
      <c r="H275" s="162"/>
      <c r="I275" s="162"/>
      <c r="J275" s="162"/>
      <c r="K275" s="162"/>
      <c r="L275" s="162"/>
      <c r="M275" s="162"/>
      <c r="N275" s="166"/>
      <c r="O275" s="166"/>
      <c r="P275" s="166"/>
      <c r="Q275" s="166"/>
      <c r="R275" s="162"/>
      <c r="S275" s="162"/>
      <c r="T275" s="162"/>
      <c r="U275" s="162"/>
      <c r="V275" s="162"/>
      <c r="W275" s="162"/>
      <c r="X275" s="162"/>
      <c r="Y275" s="162"/>
      <c r="Z275" s="163"/>
      <c r="AA275" s="163"/>
      <c r="AB275" s="163"/>
      <c r="AC275" s="163"/>
      <c r="AD275" s="163"/>
      <c r="AE275" s="163"/>
      <c r="AF275" s="163"/>
      <c r="AG275" s="163" t="s">
        <v>222</v>
      </c>
      <c r="AH275" s="163">
        <v>0</v>
      </c>
      <c r="AI275" s="163"/>
      <c r="AJ275" s="163"/>
      <c r="AK275" s="163"/>
      <c r="AL275" s="163"/>
      <c r="AM275" s="163"/>
      <c r="AN275" s="163"/>
      <c r="AO275" s="163"/>
      <c r="AP275" s="163"/>
      <c r="AQ275" s="163"/>
      <c r="AR275" s="163"/>
      <c r="AS275" s="163"/>
      <c r="AT275" s="163"/>
      <c r="AU275" s="163"/>
      <c r="AV275" s="163"/>
      <c r="AW275" s="163"/>
      <c r="AX275" s="163"/>
      <c r="AY275" s="163"/>
      <c r="AZ275" s="163"/>
      <c r="BA275" s="163"/>
      <c r="BB275" s="163"/>
      <c r="BC275" s="163"/>
      <c r="BD275" s="163"/>
      <c r="BE275" s="163"/>
      <c r="BF275" s="163"/>
      <c r="BG275" s="163"/>
      <c r="BH275" s="163"/>
    </row>
    <row r="276" spans="1:60" outlineLevel="3" x14ac:dyDescent="0.2">
      <c r="A276" s="164"/>
      <c r="B276" s="165"/>
      <c r="C276" s="182" t="s">
        <v>983</v>
      </c>
      <c r="D276" s="183"/>
      <c r="E276" s="184">
        <v>1</v>
      </c>
      <c r="F276" s="162"/>
      <c r="G276" s="162"/>
      <c r="H276" s="162"/>
      <c r="I276" s="162"/>
      <c r="J276" s="162"/>
      <c r="K276" s="162"/>
      <c r="L276" s="162"/>
      <c r="M276" s="162"/>
      <c r="N276" s="166"/>
      <c r="O276" s="166"/>
      <c r="P276" s="166"/>
      <c r="Q276" s="166"/>
      <c r="R276" s="162"/>
      <c r="S276" s="162"/>
      <c r="T276" s="162"/>
      <c r="U276" s="162"/>
      <c r="V276" s="162"/>
      <c r="W276" s="162"/>
      <c r="X276" s="162"/>
      <c r="Y276" s="162"/>
      <c r="Z276" s="163"/>
      <c r="AA276" s="163"/>
      <c r="AB276" s="163"/>
      <c r="AC276" s="163"/>
      <c r="AD276" s="163"/>
      <c r="AE276" s="163"/>
      <c r="AF276" s="163"/>
      <c r="AG276" s="163" t="s">
        <v>222</v>
      </c>
      <c r="AH276" s="163">
        <v>0</v>
      </c>
      <c r="AI276" s="163"/>
      <c r="AJ276" s="163"/>
      <c r="AK276" s="163"/>
      <c r="AL276" s="163"/>
      <c r="AM276" s="163"/>
      <c r="AN276" s="163"/>
      <c r="AO276" s="163"/>
      <c r="AP276" s="163"/>
      <c r="AQ276" s="163"/>
      <c r="AR276" s="163"/>
      <c r="AS276" s="163"/>
      <c r="AT276" s="163"/>
      <c r="AU276" s="163"/>
      <c r="AV276" s="163"/>
      <c r="AW276" s="163"/>
      <c r="AX276" s="163"/>
      <c r="AY276" s="163"/>
      <c r="AZ276" s="163"/>
      <c r="BA276" s="163"/>
      <c r="BB276" s="163"/>
      <c r="BC276" s="163"/>
      <c r="BD276" s="163"/>
      <c r="BE276" s="163"/>
      <c r="BF276" s="163"/>
      <c r="BG276" s="163"/>
      <c r="BH276" s="163"/>
    </row>
    <row r="277" spans="1:60" ht="22.5" outlineLevel="1" x14ac:dyDescent="0.2">
      <c r="A277" s="155">
        <v>41</v>
      </c>
      <c r="B277" s="156" t="s">
        <v>984</v>
      </c>
      <c r="C277" s="157" t="s">
        <v>985</v>
      </c>
      <c r="D277" s="158" t="s">
        <v>266</v>
      </c>
      <c r="E277" s="159">
        <v>1</v>
      </c>
      <c r="F277" s="11"/>
      <c r="G277" s="160">
        <f>ROUND(E277*F277,2)</f>
        <v>0</v>
      </c>
      <c r="H277" s="11">
        <v>319</v>
      </c>
      <c r="I277" s="160">
        <f>ROUND(E277*H277,2)</f>
        <v>319</v>
      </c>
      <c r="J277" s="11">
        <v>0</v>
      </c>
      <c r="K277" s="160">
        <f>ROUND(E277*J277,2)</f>
        <v>0</v>
      </c>
      <c r="L277" s="160">
        <v>21</v>
      </c>
      <c r="M277" s="160">
        <f>G277*(1+L277/100)</f>
        <v>0</v>
      </c>
      <c r="N277" s="159">
        <v>6.0000000000000002E-5</v>
      </c>
      <c r="O277" s="159">
        <f>ROUND(E277*N277,2)</f>
        <v>0</v>
      </c>
      <c r="P277" s="159">
        <v>0</v>
      </c>
      <c r="Q277" s="159">
        <f>ROUND(E277*P277,2)</f>
        <v>0</v>
      </c>
      <c r="R277" s="160" t="s">
        <v>239</v>
      </c>
      <c r="S277" s="160" t="s">
        <v>217</v>
      </c>
      <c r="T277" s="161" t="s">
        <v>174</v>
      </c>
      <c r="U277" s="162">
        <v>0</v>
      </c>
      <c r="V277" s="162">
        <f>ROUND(E277*U277,2)</f>
        <v>0</v>
      </c>
      <c r="W277" s="162"/>
      <c r="X277" s="162" t="s">
        <v>240</v>
      </c>
      <c r="Y277" s="162" t="s">
        <v>175</v>
      </c>
      <c r="Z277" s="163"/>
      <c r="AA277" s="163"/>
      <c r="AB277" s="163"/>
      <c r="AC277" s="163"/>
      <c r="AD277" s="163"/>
      <c r="AE277" s="163"/>
      <c r="AF277" s="163"/>
      <c r="AG277" s="163" t="s">
        <v>270</v>
      </c>
      <c r="AH277" s="163"/>
      <c r="AI277" s="163"/>
      <c r="AJ277" s="163"/>
      <c r="AK277" s="163"/>
      <c r="AL277" s="163"/>
      <c r="AM277" s="163"/>
      <c r="AN277" s="163"/>
      <c r="AO277" s="163"/>
      <c r="AP277" s="163"/>
      <c r="AQ277" s="163"/>
      <c r="AR277" s="163"/>
      <c r="AS277" s="163"/>
      <c r="AT277" s="163"/>
      <c r="AU277" s="163"/>
      <c r="AV277" s="163"/>
      <c r="AW277" s="163"/>
      <c r="AX277" s="163"/>
      <c r="AY277" s="163"/>
      <c r="AZ277" s="163"/>
      <c r="BA277" s="163"/>
      <c r="BB277" s="163"/>
      <c r="BC277" s="163"/>
      <c r="BD277" s="163"/>
      <c r="BE277" s="163"/>
      <c r="BF277" s="163"/>
      <c r="BG277" s="163"/>
      <c r="BH277" s="163"/>
    </row>
    <row r="278" spans="1:60" outlineLevel="2" x14ac:dyDescent="0.2">
      <c r="A278" s="164"/>
      <c r="B278" s="165"/>
      <c r="C278" s="182" t="s">
        <v>933</v>
      </c>
      <c r="D278" s="183"/>
      <c r="E278" s="184"/>
      <c r="F278" s="162"/>
      <c r="G278" s="162"/>
      <c r="H278" s="162"/>
      <c r="I278" s="162"/>
      <c r="J278" s="162"/>
      <c r="K278" s="162"/>
      <c r="L278" s="162"/>
      <c r="M278" s="162"/>
      <c r="N278" s="166"/>
      <c r="O278" s="166"/>
      <c r="P278" s="166"/>
      <c r="Q278" s="166"/>
      <c r="R278" s="162"/>
      <c r="S278" s="162"/>
      <c r="T278" s="162"/>
      <c r="U278" s="162"/>
      <c r="V278" s="162"/>
      <c r="W278" s="162"/>
      <c r="X278" s="162"/>
      <c r="Y278" s="162"/>
      <c r="Z278" s="163"/>
      <c r="AA278" s="163"/>
      <c r="AB278" s="163"/>
      <c r="AC278" s="163"/>
      <c r="AD278" s="163"/>
      <c r="AE278" s="163"/>
      <c r="AF278" s="163"/>
      <c r="AG278" s="163" t="s">
        <v>222</v>
      </c>
      <c r="AH278" s="163">
        <v>0</v>
      </c>
      <c r="AI278" s="163"/>
      <c r="AJ278" s="163"/>
      <c r="AK278" s="163"/>
      <c r="AL278" s="163"/>
      <c r="AM278" s="163"/>
      <c r="AN278" s="163"/>
      <c r="AO278" s="163"/>
      <c r="AP278" s="163"/>
      <c r="AQ278" s="163"/>
      <c r="AR278" s="163"/>
      <c r="AS278" s="163"/>
      <c r="AT278" s="163"/>
      <c r="AU278" s="163"/>
      <c r="AV278" s="163"/>
      <c r="AW278" s="163"/>
      <c r="AX278" s="163"/>
      <c r="AY278" s="163"/>
      <c r="AZ278" s="163"/>
      <c r="BA278" s="163"/>
      <c r="BB278" s="163"/>
      <c r="BC278" s="163"/>
      <c r="BD278" s="163"/>
      <c r="BE278" s="163"/>
      <c r="BF278" s="163"/>
      <c r="BG278" s="163"/>
      <c r="BH278" s="163"/>
    </row>
    <row r="279" spans="1:60" outlineLevel="3" x14ac:dyDescent="0.2">
      <c r="A279" s="164"/>
      <c r="B279" s="165"/>
      <c r="C279" s="182" t="s">
        <v>983</v>
      </c>
      <c r="D279" s="183"/>
      <c r="E279" s="184">
        <v>1</v>
      </c>
      <c r="F279" s="162"/>
      <c r="G279" s="162"/>
      <c r="H279" s="162"/>
      <c r="I279" s="162"/>
      <c r="J279" s="162"/>
      <c r="K279" s="162"/>
      <c r="L279" s="162"/>
      <c r="M279" s="162"/>
      <c r="N279" s="166"/>
      <c r="O279" s="166"/>
      <c r="P279" s="166"/>
      <c r="Q279" s="166"/>
      <c r="R279" s="162"/>
      <c r="S279" s="162"/>
      <c r="T279" s="162"/>
      <c r="U279" s="162"/>
      <c r="V279" s="162"/>
      <c r="W279" s="162"/>
      <c r="X279" s="162"/>
      <c r="Y279" s="162"/>
      <c r="Z279" s="163"/>
      <c r="AA279" s="163"/>
      <c r="AB279" s="163"/>
      <c r="AC279" s="163"/>
      <c r="AD279" s="163"/>
      <c r="AE279" s="163"/>
      <c r="AF279" s="163"/>
      <c r="AG279" s="163" t="s">
        <v>222</v>
      </c>
      <c r="AH279" s="163">
        <v>0</v>
      </c>
      <c r="AI279" s="163"/>
      <c r="AJ279" s="163"/>
      <c r="AK279" s="163"/>
      <c r="AL279" s="163"/>
      <c r="AM279" s="163"/>
      <c r="AN279" s="163"/>
      <c r="AO279" s="163"/>
      <c r="AP279" s="163"/>
      <c r="AQ279" s="163"/>
      <c r="AR279" s="163"/>
      <c r="AS279" s="163"/>
      <c r="AT279" s="163"/>
      <c r="AU279" s="163"/>
      <c r="AV279" s="163"/>
      <c r="AW279" s="163"/>
      <c r="AX279" s="163"/>
      <c r="AY279" s="163"/>
      <c r="AZ279" s="163"/>
      <c r="BA279" s="163"/>
      <c r="BB279" s="163"/>
      <c r="BC279" s="163"/>
      <c r="BD279" s="163"/>
      <c r="BE279" s="163"/>
      <c r="BF279" s="163"/>
      <c r="BG279" s="163"/>
      <c r="BH279" s="163"/>
    </row>
    <row r="280" spans="1:60" outlineLevel="1" x14ac:dyDescent="0.2">
      <c r="A280" s="155">
        <v>42</v>
      </c>
      <c r="B280" s="156" t="s">
        <v>986</v>
      </c>
      <c r="C280" s="157" t="s">
        <v>987</v>
      </c>
      <c r="D280" s="158" t="s">
        <v>266</v>
      </c>
      <c r="E280" s="159">
        <v>2</v>
      </c>
      <c r="F280" s="11"/>
      <c r="G280" s="160">
        <f>ROUND(E280*F280,2)</f>
        <v>0</v>
      </c>
      <c r="H280" s="11">
        <v>0</v>
      </c>
      <c r="I280" s="160">
        <f>ROUND(E280*H280,2)</f>
        <v>0</v>
      </c>
      <c r="J280" s="11">
        <v>118.5</v>
      </c>
      <c r="K280" s="160">
        <f>ROUND(E280*J280,2)</f>
        <v>237</v>
      </c>
      <c r="L280" s="160">
        <v>21</v>
      </c>
      <c r="M280" s="160">
        <f>G280*(1+L280/100)</f>
        <v>0</v>
      </c>
      <c r="N280" s="159">
        <v>0</v>
      </c>
      <c r="O280" s="159">
        <f>ROUND(E280*N280,2)</f>
        <v>0</v>
      </c>
      <c r="P280" s="159">
        <v>0</v>
      </c>
      <c r="Q280" s="159">
        <f>ROUND(E280*P280,2)</f>
        <v>0</v>
      </c>
      <c r="R280" s="160" t="s">
        <v>655</v>
      </c>
      <c r="S280" s="160" t="s">
        <v>217</v>
      </c>
      <c r="T280" s="161" t="s">
        <v>217</v>
      </c>
      <c r="U280" s="162">
        <v>0.19728000000000001</v>
      </c>
      <c r="V280" s="162">
        <f>ROUND(E280*U280,2)</f>
        <v>0.39</v>
      </c>
      <c r="W280" s="162"/>
      <c r="X280" s="162" t="s">
        <v>218</v>
      </c>
      <c r="Y280" s="162" t="s">
        <v>175</v>
      </c>
      <c r="Z280" s="163"/>
      <c r="AA280" s="163"/>
      <c r="AB280" s="163"/>
      <c r="AC280" s="163"/>
      <c r="AD280" s="163"/>
      <c r="AE280" s="163"/>
      <c r="AF280" s="163"/>
      <c r="AG280" s="163" t="s">
        <v>219</v>
      </c>
      <c r="AH280" s="163"/>
      <c r="AI280" s="163"/>
      <c r="AJ280" s="163"/>
      <c r="AK280" s="163"/>
      <c r="AL280" s="163"/>
      <c r="AM280" s="163"/>
      <c r="AN280" s="163"/>
      <c r="AO280" s="163"/>
      <c r="AP280" s="163"/>
      <c r="AQ280" s="163"/>
      <c r="AR280" s="163"/>
      <c r="AS280" s="163"/>
      <c r="AT280" s="163"/>
      <c r="AU280" s="163"/>
      <c r="AV280" s="163"/>
      <c r="AW280" s="163"/>
      <c r="AX280" s="163"/>
      <c r="AY280" s="163"/>
      <c r="AZ280" s="163"/>
      <c r="BA280" s="163"/>
      <c r="BB280" s="163"/>
      <c r="BC280" s="163"/>
      <c r="BD280" s="163"/>
      <c r="BE280" s="163"/>
      <c r="BF280" s="163"/>
      <c r="BG280" s="163"/>
      <c r="BH280" s="163"/>
    </row>
    <row r="281" spans="1:60" outlineLevel="2" x14ac:dyDescent="0.2">
      <c r="A281" s="164"/>
      <c r="B281" s="165"/>
      <c r="C281" s="269" t="s">
        <v>713</v>
      </c>
      <c r="D281" s="270"/>
      <c r="E281" s="270"/>
      <c r="F281" s="270"/>
      <c r="G281" s="270"/>
      <c r="H281" s="162"/>
      <c r="I281" s="162"/>
      <c r="J281" s="162"/>
      <c r="K281" s="162"/>
      <c r="L281" s="162"/>
      <c r="M281" s="162"/>
      <c r="N281" s="166"/>
      <c r="O281" s="166"/>
      <c r="P281" s="166"/>
      <c r="Q281" s="166"/>
      <c r="R281" s="162"/>
      <c r="S281" s="162"/>
      <c r="T281" s="162"/>
      <c r="U281" s="162"/>
      <c r="V281" s="162"/>
      <c r="W281" s="162"/>
      <c r="X281" s="162"/>
      <c r="Y281" s="162"/>
      <c r="Z281" s="163"/>
      <c r="AA281" s="163"/>
      <c r="AB281" s="163"/>
      <c r="AC281" s="163"/>
      <c r="AD281" s="163"/>
      <c r="AE281" s="163"/>
      <c r="AF281" s="163"/>
      <c r="AG281" s="163" t="s">
        <v>221</v>
      </c>
      <c r="AH281" s="163"/>
      <c r="AI281" s="163"/>
      <c r="AJ281" s="163"/>
      <c r="AK281" s="163"/>
      <c r="AL281" s="163"/>
      <c r="AM281" s="163"/>
      <c r="AN281" s="163"/>
      <c r="AO281" s="163"/>
      <c r="AP281" s="163"/>
      <c r="AQ281" s="163"/>
      <c r="AR281" s="163"/>
      <c r="AS281" s="163"/>
      <c r="AT281" s="163"/>
      <c r="AU281" s="163"/>
      <c r="AV281" s="163"/>
      <c r="AW281" s="163"/>
      <c r="AX281" s="163"/>
      <c r="AY281" s="163"/>
      <c r="AZ281" s="163"/>
      <c r="BA281" s="163"/>
      <c r="BB281" s="163"/>
      <c r="BC281" s="163"/>
      <c r="BD281" s="163"/>
      <c r="BE281" s="163"/>
      <c r="BF281" s="163"/>
      <c r="BG281" s="163"/>
      <c r="BH281" s="163"/>
    </row>
    <row r="282" spans="1:60" outlineLevel="2" x14ac:dyDescent="0.2">
      <c r="A282" s="164"/>
      <c r="B282" s="165"/>
      <c r="C282" s="182" t="s">
        <v>980</v>
      </c>
      <c r="D282" s="183"/>
      <c r="E282" s="184">
        <v>2</v>
      </c>
      <c r="F282" s="162"/>
      <c r="G282" s="162"/>
      <c r="H282" s="162"/>
      <c r="I282" s="162"/>
      <c r="J282" s="162"/>
      <c r="K282" s="162"/>
      <c r="L282" s="162"/>
      <c r="M282" s="162"/>
      <c r="N282" s="166"/>
      <c r="O282" s="166"/>
      <c r="P282" s="166"/>
      <c r="Q282" s="166"/>
      <c r="R282" s="162"/>
      <c r="S282" s="162"/>
      <c r="T282" s="162"/>
      <c r="U282" s="162"/>
      <c r="V282" s="162"/>
      <c r="W282" s="162"/>
      <c r="X282" s="162"/>
      <c r="Y282" s="162"/>
      <c r="Z282" s="163"/>
      <c r="AA282" s="163"/>
      <c r="AB282" s="163"/>
      <c r="AC282" s="163"/>
      <c r="AD282" s="163"/>
      <c r="AE282" s="163"/>
      <c r="AF282" s="163"/>
      <c r="AG282" s="163" t="s">
        <v>222</v>
      </c>
      <c r="AH282" s="163">
        <v>0</v>
      </c>
      <c r="AI282" s="163"/>
      <c r="AJ282" s="163"/>
      <c r="AK282" s="163"/>
      <c r="AL282" s="163"/>
      <c r="AM282" s="163"/>
      <c r="AN282" s="163"/>
      <c r="AO282" s="163"/>
      <c r="AP282" s="163"/>
      <c r="AQ282" s="163"/>
      <c r="AR282" s="163"/>
      <c r="AS282" s="163"/>
      <c r="AT282" s="163"/>
      <c r="AU282" s="163"/>
      <c r="AV282" s="163"/>
      <c r="AW282" s="163"/>
      <c r="AX282" s="163"/>
      <c r="AY282" s="163"/>
      <c r="AZ282" s="163"/>
      <c r="BA282" s="163"/>
      <c r="BB282" s="163"/>
      <c r="BC282" s="163"/>
      <c r="BD282" s="163"/>
      <c r="BE282" s="163"/>
      <c r="BF282" s="163"/>
      <c r="BG282" s="163"/>
      <c r="BH282" s="163"/>
    </row>
    <row r="283" spans="1:60" ht="22.5" outlineLevel="1" x14ac:dyDescent="0.2">
      <c r="A283" s="155">
        <v>43</v>
      </c>
      <c r="B283" s="156" t="s">
        <v>988</v>
      </c>
      <c r="C283" s="157" t="s">
        <v>989</v>
      </c>
      <c r="D283" s="158" t="s">
        <v>266</v>
      </c>
      <c r="E283" s="159">
        <v>1</v>
      </c>
      <c r="F283" s="11"/>
      <c r="G283" s="160">
        <f>ROUND(E283*F283,2)</f>
        <v>0</v>
      </c>
      <c r="H283" s="11">
        <v>214.5</v>
      </c>
      <c r="I283" s="160">
        <f>ROUND(E283*H283,2)</f>
        <v>214.5</v>
      </c>
      <c r="J283" s="11">
        <v>0</v>
      </c>
      <c r="K283" s="160">
        <f>ROUND(E283*J283,2)</f>
        <v>0</v>
      </c>
      <c r="L283" s="160">
        <v>21</v>
      </c>
      <c r="M283" s="160">
        <f>G283*(1+L283/100)</f>
        <v>0</v>
      </c>
      <c r="N283" s="159">
        <v>1.1E-4</v>
      </c>
      <c r="O283" s="159">
        <f>ROUND(E283*N283,2)</f>
        <v>0</v>
      </c>
      <c r="P283" s="159">
        <v>0</v>
      </c>
      <c r="Q283" s="159">
        <f>ROUND(E283*P283,2)</f>
        <v>0</v>
      </c>
      <c r="R283" s="160" t="s">
        <v>239</v>
      </c>
      <c r="S283" s="160" t="s">
        <v>217</v>
      </c>
      <c r="T283" s="161" t="s">
        <v>217</v>
      </c>
      <c r="U283" s="162">
        <v>0</v>
      </c>
      <c r="V283" s="162">
        <f>ROUND(E283*U283,2)</f>
        <v>0</v>
      </c>
      <c r="W283" s="162"/>
      <c r="X283" s="162" t="s">
        <v>240</v>
      </c>
      <c r="Y283" s="162" t="s">
        <v>175</v>
      </c>
      <c r="Z283" s="163"/>
      <c r="AA283" s="163"/>
      <c r="AB283" s="163"/>
      <c r="AC283" s="163"/>
      <c r="AD283" s="163"/>
      <c r="AE283" s="163"/>
      <c r="AF283" s="163"/>
      <c r="AG283" s="163" t="s">
        <v>270</v>
      </c>
      <c r="AH283" s="163"/>
      <c r="AI283" s="163"/>
      <c r="AJ283" s="163"/>
      <c r="AK283" s="163"/>
      <c r="AL283" s="163"/>
      <c r="AM283" s="163"/>
      <c r="AN283" s="163"/>
      <c r="AO283" s="163"/>
      <c r="AP283" s="163"/>
      <c r="AQ283" s="163"/>
      <c r="AR283" s="163"/>
      <c r="AS283" s="163"/>
      <c r="AT283" s="163"/>
      <c r="AU283" s="163"/>
      <c r="AV283" s="163"/>
      <c r="AW283" s="163"/>
      <c r="AX283" s="163"/>
      <c r="AY283" s="163"/>
      <c r="AZ283" s="163"/>
      <c r="BA283" s="163"/>
      <c r="BB283" s="163"/>
      <c r="BC283" s="163"/>
      <c r="BD283" s="163"/>
      <c r="BE283" s="163"/>
      <c r="BF283" s="163"/>
      <c r="BG283" s="163"/>
      <c r="BH283" s="163"/>
    </row>
    <row r="284" spans="1:60" outlineLevel="2" x14ac:dyDescent="0.2">
      <c r="A284" s="164"/>
      <c r="B284" s="165"/>
      <c r="C284" s="182" t="s">
        <v>933</v>
      </c>
      <c r="D284" s="183"/>
      <c r="E284" s="184"/>
      <c r="F284" s="162"/>
      <c r="G284" s="162"/>
      <c r="H284" s="162"/>
      <c r="I284" s="162"/>
      <c r="J284" s="162"/>
      <c r="K284" s="162"/>
      <c r="L284" s="162"/>
      <c r="M284" s="162"/>
      <c r="N284" s="166"/>
      <c r="O284" s="166"/>
      <c r="P284" s="166"/>
      <c r="Q284" s="166"/>
      <c r="R284" s="162"/>
      <c r="S284" s="162"/>
      <c r="T284" s="162"/>
      <c r="U284" s="162"/>
      <c r="V284" s="162"/>
      <c r="W284" s="162"/>
      <c r="X284" s="162"/>
      <c r="Y284" s="162"/>
      <c r="Z284" s="163"/>
      <c r="AA284" s="163"/>
      <c r="AB284" s="163"/>
      <c r="AC284" s="163"/>
      <c r="AD284" s="163"/>
      <c r="AE284" s="163"/>
      <c r="AF284" s="163"/>
      <c r="AG284" s="163" t="s">
        <v>222</v>
      </c>
      <c r="AH284" s="163">
        <v>0</v>
      </c>
      <c r="AI284" s="163"/>
      <c r="AJ284" s="163"/>
      <c r="AK284" s="163"/>
      <c r="AL284" s="163"/>
      <c r="AM284" s="163"/>
      <c r="AN284" s="163"/>
      <c r="AO284" s="163"/>
      <c r="AP284" s="163"/>
      <c r="AQ284" s="163"/>
      <c r="AR284" s="163"/>
      <c r="AS284" s="163"/>
      <c r="AT284" s="163"/>
      <c r="AU284" s="163"/>
      <c r="AV284" s="163"/>
      <c r="AW284" s="163"/>
      <c r="AX284" s="163"/>
      <c r="AY284" s="163"/>
      <c r="AZ284" s="163"/>
      <c r="BA284" s="163"/>
      <c r="BB284" s="163"/>
      <c r="BC284" s="163"/>
      <c r="BD284" s="163"/>
      <c r="BE284" s="163"/>
      <c r="BF284" s="163"/>
      <c r="BG284" s="163"/>
      <c r="BH284" s="163"/>
    </row>
    <row r="285" spans="1:60" outlineLevel="3" x14ac:dyDescent="0.2">
      <c r="A285" s="164"/>
      <c r="B285" s="165"/>
      <c r="C285" s="182" t="s">
        <v>983</v>
      </c>
      <c r="D285" s="183"/>
      <c r="E285" s="184">
        <v>1</v>
      </c>
      <c r="F285" s="162"/>
      <c r="G285" s="162"/>
      <c r="H285" s="162"/>
      <c r="I285" s="162"/>
      <c r="J285" s="162"/>
      <c r="K285" s="162"/>
      <c r="L285" s="162"/>
      <c r="M285" s="162"/>
      <c r="N285" s="166"/>
      <c r="O285" s="166"/>
      <c r="P285" s="166"/>
      <c r="Q285" s="166"/>
      <c r="R285" s="162"/>
      <c r="S285" s="162"/>
      <c r="T285" s="162"/>
      <c r="U285" s="162"/>
      <c r="V285" s="162"/>
      <c r="W285" s="162"/>
      <c r="X285" s="162"/>
      <c r="Y285" s="162"/>
      <c r="Z285" s="163"/>
      <c r="AA285" s="163"/>
      <c r="AB285" s="163"/>
      <c r="AC285" s="163"/>
      <c r="AD285" s="163"/>
      <c r="AE285" s="163"/>
      <c r="AF285" s="163"/>
      <c r="AG285" s="163" t="s">
        <v>222</v>
      </c>
      <c r="AH285" s="163">
        <v>0</v>
      </c>
      <c r="AI285" s="163"/>
      <c r="AJ285" s="163"/>
      <c r="AK285" s="163"/>
      <c r="AL285" s="163"/>
      <c r="AM285" s="163"/>
      <c r="AN285" s="163"/>
      <c r="AO285" s="163"/>
      <c r="AP285" s="163"/>
      <c r="AQ285" s="163"/>
      <c r="AR285" s="163"/>
      <c r="AS285" s="163"/>
      <c r="AT285" s="163"/>
      <c r="AU285" s="163"/>
      <c r="AV285" s="163"/>
      <c r="AW285" s="163"/>
      <c r="AX285" s="163"/>
      <c r="AY285" s="163"/>
      <c r="AZ285" s="163"/>
      <c r="BA285" s="163"/>
      <c r="BB285" s="163"/>
      <c r="BC285" s="163"/>
      <c r="BD285" s="163"/>
      <c r="BE285" s="163"/>
      <c r="BF285" s="163"/>
      <c r="BG285" s="163"/>
      <c r="BH285" s="163"/>
    </row>
    <row r="286" spans="1:60" ht="22.5" outlineLevel="1" x14ac:dyDescent="0.2">
      <c r="A286" s="155">
        <v>44</v>
      </c>
      <c r="B286" s="156" t="s">
        <v>990</v>
      </c>
      <c r="C286" s="157" t="s">
        <v>991</v>
      </c>
      <c r="D286" s="158" t="s">
        <v>266</v>
      </c>
      <c r="E286" s="159">
        <v>1</v>
      </c>
      <c r="F286" s="11"/>
      <c r="G286" s="160">
        <f>ROUND(E286*F286,2)</f>
        <v>0</v>
      </c>
      <c r="H286" s="11">
        <v>154</v>
      </c>
      <c r="I286" s="160">
        <f>ROUND(E286*H286,2)</f>
        <v>154</v>
      </c>
      <c r="J286" s="11">
        <v>0</v>
      </c>
      <c r="K286" s="160">
        <f>ROUND(E286*J286,2)</f>
        <v>0</v>
      </c>
      <c r="L286" s="160">
        <v>21</v>
      </c>
      <c r="M286" s="160">
        <f>G286*(1+L286/100)</f>
        <v>0</v>
      </c>
      <c r="N286" s="159">
        <v>1.2E-4</v>
      </c>
      <c r="O286" s="159">
        <f>ROUND(E286*N286,2)</f>
        <v>0</v>
      </c>
      <c r="P286" s="159">
        <v>0</v>
      </c>
      <c r="Q286" s="159">
        <f>ROUND(E286*P286,2)</f>
        <v>0</v>
      </c>
      <c r="R286" s="160" t="s">
        <v>239</v>
      </c>
      <c r="S286" s="160" t="s">
        <v>217</v>
      </c>
      <c r="T286" s="161" t="s">
        <v>174</v>
      </c>
      <c r="U286" s="162">
        <v>0</v>
      </c>
      <c r="V286" s="162">
        <f>ROUND(E286*U286,2)</f>
        <v>0</v>
      </c>
      <c r="W286" s="162"/>
      <c r="X286" s="162" t="s">
        <v>240</v>
      </c>
      <c r="Y286" s="162" t="s">
        <v>175</v>
      </c>
      <c r="Z286" s="163"/>
      <c r="AA286" s="163"/>
      <c r="AB286" s="163"/>
      <c r="AC286" s="163"/>
      <c r="AD286" s="163"/>
      <c r="AE286" s="163"/>
      <c r="AF286" s="163"/>
      <c r="AG286" s="163" t="s">
        <v>270</v>
      </c>
      <c r="AH286" s="163"/>
      <c r="AI286" s="163"/>
      <c r="AJ286" s="163"/>
      <c r="AK286" s="163"/>
      <c r="AL286" s="163"/>
      <c r="AM286" s="163"/>
      <c r="AN286" s="163"/>
      <c r="AO286" s="163"/>
      <c r="AP286" s="163"/>
      <c r="AQ286" s="163"/>
      <c r="AR286" s="163"/>
      <c r="AS286" s="163"/>
      <c r="AT286" s="163"/>
      <c r="AU286" s="163"/>
      <c r="AV286" s="163"/>
      <c r="AW286" s="163"/>
      <c r="AX286" s="163"/>
      <c r="AY286" s="163"/>
      <c r="AZ286" s="163"/>
      <c r="BA286" s="163"/>
      <c r="BB286" s="163"/>
      <c r="BC286" s="163"/>
      <c r="BD286" s="163"/>
      <c r="BE286" s="163"/>
      <c r="BF286" s="163"/>
      <c r="BG286" s="163"/>
      <c r="BH286" s="163"/>
    </row>
    <row r="287" spans="1:60" outlineLevel="2" x14ac:dyDescent="0.2">
      <c r="A287" s="164"/>
      <c r="B287" s="165"/>
      <c r="C287" s="182" t="s">
        <v>933</v>
      </c>
      <c r="D287" s="183"/>
      <c r="E287" s="184"/>
      <c r="F287" s="162"/>
      <c r="G287" s="162"/>
      <c r="H287" s="162"/>
      <c r="I287" s="162"/>
      <c r="J287" s="162"/>
      <c r="K287" s="162"/>
      <c r="L287" s="162"/>
      <c r="M287" s="162"/>
      <c r="N287" s="166"/>
      <c r="O287" s="166"/>
      <c r="P287" s="166"/>
      <c r="Q287" s="166"/>
      <c r="R287" s="162"/>
      <c r="S287" s="162"/>
      <c r="T287" s="162"/>
      <c r="U287" s="162"/>
      <c r="V287" s="162"/>
      <c r="W287" s="162"/>
      <c r="X287" s="162"/>
      <c r="Y287" s="162"/>
      <c r="Z287" s="163"/>
      <c r="AA287" s="163"/>
      <c r="AB287" s="163"/>
      <c r="AC287" s="163"/>
      <c r="AD287" s="163"/>
      <c r="AE287" s="163"/>
      <c r="AF287" s="163"/>
      <c r="AG287" s="163" t="s">
        <v>222</v>
      </c>
      <c r="AH287" s="163">
        <v>0</v>
      </c>
      <c r="AI287" s="163"/>
      <c r="AJ287" s="163"/>
      <c r="AK287" s="163"/>
      <c r="AL287" s="163"/>
      <c r="AM287" s="163"/>
      <c r="AN287" s="163"/>
      <c r="AO287" s="163"/>
      <c r="AP287" s="163"/>
      <c r="AQ287" s="163"/>
      <c r="AR287" s="163"/>
      <c r="AS287" s="163"/>
      <c r="AT287" s="163"/>
      <c r="AU287" s="163"/>
      <c r="AV287" s="163"/>
      <c r="AW287" s="163"/>
      <c r="AX287" s="163"/>
      <c r="AY287" s="163"/>
      <c r="AZ287" s="163"/>
      <c r="BA287" s="163"/>
      <c r="BB287" s="163"/>
      <c r="BC287" s="163"/>
      <c r="BD287" s="163"/>
      <c r="BE287" s="163"/>
      <c r="BF287" s="163"/>
      <c r="BG287" s="163"/>
      <c r="BH287" s="163"/>
    </row>
    <row r="288" spans="1:60" outlineLevel="3" x14ac:dyDescent="0.2">
      <c r="A288" s="164"/>
      <c r="B288" s="165"/>
      <c r="C288" s="182" t="s">
        <v>983</v>
      </c>
      <c r="D288" s="183"/>
      <c r="E288" s="184">
        <v>1</v>
      </c>
      <c r="F288" s="162"/>
      <c r="G288" s="162"/>
      <c r="H288" s="162"/>
      <c r="I288" s="162"/>
      <c r="J288" s="162"/>
      <c r="K288" s="162"/>
      <c r="L288" s="162"/>
      <c r="M288" s="162"/>
      <c r="N288" s="166"/>
      <c r="O288" s="166"/>
      <c r="P288" s="166"/>
      <c r="Q288" s="166"/>
      <c r="R288" s="162"/>
      <c r="S288" s="162"/>
      <c r="T288" s="162"/>
      <c r="U288" s="162"/>
      <c r="V288" s="162"/>
      <c r="W288" s="162"/>
      <c r="X288" s="162"/>
      <c r="Y288" s="162"/>
      <c r="Z288" s="163"/>
      <c r="AA288" s="163"/>
      <c r="AB288" s="163"/>
      <c r="AC288" s="163"/>
      <c r="AD288" s="163"/>
      <c r="AE288" s="163"/>
      <c r="AF288" s="163"/>
      <c r="AG288" s="163" t="s">
        <v>222</v>
      </c>
      <c r="AH288" s="163">
        <v>0</v>
      </c>
      <c r="AI288" s="163"/>
      <c r="AJ288" s="163"/>
      <c r="AK288" s="163"/>
      <c r="AL288" s="163"/>
      <c r="AM288" s="163"/>
      <c r="AN288" s="163"/>
      <c r="AO288" s="163"/>
      <c r="AP288" s="163"/>
      <c r="AQ288" s="163"/>
      <c r="AR288" s="163"/>
      <c r="AS288" s="163"/>
      <c r="AT288" s="163"/>
      <c r="AU288" s="163"/>
      <c r="AV288" s="163"/>
      <c r="AW288" s="163"/>
      <c r="AX288" s="163"/>
      <c r="AY288" s="163"/>
      <c r="AZ288" s="163"/>
      <c r="BA288" s="163"/>
      <c r="BB288" s="163"/>
      <c r="BC288" s="163"/>
      <c r="BD288" s="163"/>
      <c r="BE288" s="163"/>
      <c r="BF288" s="163"/>
      <c r="BG288" s="163"/>
      <c r="BH288" s="163"/>
    </row>
    <row r="289" spans="1:60" outlineLevel="1" x14ac:dyDescent="0.2">
      <c r="A289" s="155">
        <v>45</v>
      </c>
      <c r="B289" s="156" t="s">
        <v>992</v>
      </c>
      <c r="C289" s="157" t="s">
        <v>993</v>
      </c>
      <c r="D289" s="158" t="s">
        <v>266</v>
      </c>
      <c r="E289" s="159">
        <v>20</v>
      </c>
      <c r="F289" s="11"/>
      <c r="G289" s="160">
        <f>ROUND(E289*F289,2)</f>
        <v>0</v>
      </c>
      <c r="H289" s="11">
        <v>0</v>
      </c>
      <c r="I289" s="160">
        <f>ROUND(E289*H289,2)</f>
        <v>0</v>
      </c>
      <c r="J289" s="11">
        <v>130.5</v>
      </c>
      <c r="K289" s="160">
        <f>ROUND(E289*J289,2)</f>
        <v>2610</v>
      </c>
      <c r="L289" s="160">
        <v>21</v>
      </c>
      <c r="M289" s="160">
        <f>G289*(1+L289/100)</f>
        <v>0</v>
      </c>
      <c r="N289" s="159">
        <v>0</v>
      </c>
      <c r="O289" s="159">
        <f>ROUND(E289*N289,2)</f>
        <v>0</v>
      </c>
      <c r="P289" s="159">
        <v>0</v>
      </c>
      <c r="Q289" s="159">
        <f>ROUND(E289*P289,2)</f>
        <v>0</v>
      </c>
      <c r="R289" s="160" t="s">
        <v>655</v>
      </c>
      <c r="S289" s="160" t="s">
        <v>217</v>
      </c>
      <c r="T289" s="161" t="s">
        <v>217</v>
      </c>
      <c r="U289" s="162">
        <v>0.21648000000000001</v>
      </c>
      <c r="V289" s="162">
        <f>ROUND(E289*U289,2)</f>
        <v>4.33</v>
      </c>
      <c r="W289" s="162"/>
      <c r="X289" s="162" t="s">
        <v>218</v>
      </c>
      <c r="Y289" s="162" t="s">
        <v>175</v>
      </c>
      <c r="Z289" s="163"/>
      <c r="AA289" s="163"/>
      <c r="AB289" s="163"/>
      <c r="AC289" s="163"/>
      <c r="AD289" s="163"/>
      <c r="AE289" s="163"/>
      <c r="AF289" s="163"/>
      <c r="AG289" s="163" t="s">
        <v>219</v>
      </c>
      <c r="AH289" s="163"/>
      <c r="AI289" s="163"/>
      <c r="AJ289" s="163"/>
      <c r="AK289" s="163"/>
      <c r="AL289" s="163"/>
      <c r="AM289" s="163"/>
      <c r="AN289" s="163"/>
      <c r="AO289" s="163"/>
      <c r="AP289" s="163"/>
      <c r="AQ289" s="163"/>
      <c r="AR289" s="163"/>
      <c r="AS289" s="163"/>
      <c r="AT289" s="163"/>
      <c r="AU289" s="163"/>
      <c r="AV289" s="163"/>
      <c r="AW289" s="163"/>
      <c r="AX289" s="163"/>
      <c r="AY289" s="163"/>
      <c r="AZ289" s="163"/>
      <c r="BA289" s="163"/>
      <c r="BB289" s="163"/>
      <c r="BC289" s="163"/>
      <c r="BD289" s="163"/>
      <c r="BE289" s="163"/>
      <c r="BF289" s="163"/>
      <c r="BG289" s="163"/>
      <c r="BH289" s="163"/>
    </row>
    <row r="290" spans="1:60" outlineLevel="2" x14ac:dyDescent="0.2">
      <c r="A290" s="164"/>
      <c r="B290" s="165"/>
      <c r="C290" s="269" t="s">
        <v>713</v>
      </c>
      <c r="D290" s="270"/>
      <c r="E290" s="270"/>
      <c r="F290" s="270"/>
      <c r="G290" s="270"/>
      <c r="H290" s="162"/>
      <c r="I290" s="162"/>
      <c r="J290" s="162"/>
      <c r="K290" s="162"/>
      <c r="L290" s="162"/>
      <c r="M290" s="162"/>
      <c r="N290" s="166"/>
      <c r="O290" s="166"/>
      <c r="P290" s="166"/>
      <c r="Q290" s="166"/>
      <c r="R290" s="162"/>
      <c r="S290" s="162"/>
      <c r="T290" s="162"/>
      <c r="U290" s="162"/>
      <c r="V290" s="162"/>
      <c r="W290" s="162"/>
      <c r="X290" s="162"/>
      <c r="Y290" s="162"/>
      <c r="Z290" s="163"/>
      <c r="AA290" s="163"/>
      <c r="AB290" s="163"/>
      <c r="AC290" s="163"/>
      <c r="AD290" s="163"/>
      <c r="AE290" s="163"/>
      <c r="AF290" s="163"/>
      <c r="AG290" s="163" t="s">
        <v>221</v>
      </c>
      <c r="AH290" s="163"/>
      <c r="AI290" s="163"/>
      <c r="AJ290" s="163"/>
      <c r="AK290" s="163"/>
      <c r="AL290" s="163"/>
      <c r="AM290" s="163"/>
      <c r="AN290" s="163"/>
      <c r="AO290" s="163"/>
      <c r="AP290" s="163"/>
      <c r="AQ290" s="163"/>
      <c r="AR290" s="163"/>
      <c r="AS290" s="163"/>
      <c r="AT290" s="163"/>
      <c r="AU290" s="163"/>
      <c r="AV290" s="163"/>
      <c r="AW290" s="163"/>
      <c r="AX290" s="163"/>
      <c r="AY290" s="163"/>
      <c r="AZ290" s="163"/>
      <c r="BA290" s="163"/>
      <c r="BB290" s="163"/>
      <c r="BC290" s="163"/>
      <c r="BD290" s="163"/>
      <c r="BE290" s="163"/>
      <c r="BF290" s="163"/>
      <c r="BG290" s="163"/>
      <c r="BH290" s="163"/>
    </row>
    <row r="291" spans="1:60" outlineLevel="2" x14ac:dyDescent="0.2">
      <c r="A291" s="164"/>
      <c r="B291" s="165"/>
      <c r="C291" s="182" t="s">
        <v>994</v>
      </c>
      <c r="D291" s="183"/>
      <c r="E291" s="184">
        <v>20</v>
      </c>
      <c r="F291" s="162"/>
      <c r="G291" s="162"/>
      <c r="H291" s="162"/>
      <c r="I291" s="162"/>
      <c r="J291" s="162"/>
      <c r="K291" s="162"/>
      <c r="L291" s="162"/>
      <c r="M291" s="162"/>
      <c r="N291" s="166"/>
      <c r="O291" s="166"/>
      <c r="P291" s="166"/>
      <c r="Q291" s="166"/>
      <c r="R291" s="162"/>
      <c r="S291" s="162"/>
      <c r="T291" s="162"/>
      <c r="U291" s="162"/>
      <c r="V291" s="162"/>
      <c r="W291" s="162"/>
      <c r="X291" s="162"/>
      <c r="Y291" s="162"/>
      <c r="Z291" s="163"/>
      <c r="AA291" s="163"/>
      <c r="AB291" s="163"/>
      <c r="AC291" s="163"/>
      <c r="AD291" s="163"/>
      <c r="AE291" s="163"/>
      <c r="AF291" s="163"/>
      <c r="AG291" s="163" t="s">
        <v>222</v>
      </c>
      <c r="AH291" s="163">
        <v>0</v>
      </c>
      <c r="AI291" s="163"/>
      <c r="AJ291" s="163"/>
      <c r="AK291" s="163"/>
      <c r="AL291" s="163"/>
      <c r="AM291" s="163"/>
      <c r="AN291" s="163"/>
      <c r="AO291" s="163"/>
      <c r="AP291" s="163"/>
      <c r="AQ291" s="163"/>
      <c r="AR291" s="163"/>
      <c r="AS291" s="163"/>
      <c r="AT291" s="163"/>
      <c r="AU291" s="163"/>
      <c r="AV291" s="163"/>
      <c r="AW291" s="163"/>
      <c r="AX291" s="163"/>
      <c r="AY291" s="163"/>
      <c r="AZ291" s="163"/>
      <c r="BA291" s="163"/>
      <c r="BB291" s="163"/>
      <c r="BC291" s="163"/>
      <c r="BD291" s="163"/>
      <c r="BE291" s="163"/>
      <c r="BF291" s="163"/>
      <c r="BG291" s="163"/>
      <c r="BH291" s="163"/>
    </row>
    <row r="292" spans="1:60" outlineLevel="1" x14ac:dyDescent="0.2">
      <c r="A292" s="155">
        <v>46</v>
      </c>
      <c r="B292" s="156" t="s">
        <v>995</v>
      </c>
      <c r="C292" s="157" t="s">
        <v>996</v>
      </c>
      <c r="D292" s="158" t="s">
        <v>266</v>
      </c>
      <c r="E292" s="159">
        <v>8</v>
      </c>
      <c r="F292" s="11"/>
      <c r="G292" s="160">
        <f>ROUND(E292*F292,2)</f>
        <v>0</v>
      </c>
      <c r="H292" s="11">
        <v>222</v>
      </c>
      <c r="I292" s="160">
        <f>ROUND(E292*H292,2)</f>
        <v>1776</v>
      </c>
      <c r="J292" s="11">
        <v>0</v>
      </c>
      <c r="K292" s="160">
        <f>ROUND(E292*J292,2)</f>
        <v>0</v>
      </c>
      <c r="L292" s="160">
        <v>21</v>
      </c>
      <c r="M292" s="160">
        <f>G292*(1+L292/100)</f>
        <v>0</v>
      </c>
      <c r="N292" s="159">
        <v>0</v>
      </c>
      <c r="O292" s="159">
        <f>ROUND(E292*N292,2)</f>
        <v>0</v>
      </c>
      <c r="P292" s="159">
        <v>0</v>
      </c>
      <c r="Q292" s="159">
        <f>ROUND(E292*P292,2)</f>
        <v>0</v>
      </c>
      <c r="R292" s="160" t="s">
        <v>239</v>
      </c>
      <c r="S292" s="160" t="s">
        <v>217</v>
      </c>
      <c r="T292" s="161" t="s">
        <v>217</v>
      </c>
      <c r="U292" s="162">
        <v>0</v>
      </c>
      <c r="V292" s="162">
        <f>ROUND(E292*U292,2)</f>
        <v>0</v>
      </c>
      <c r="W292" s="162"/>
      <c r="X292" s="162" t="s">
        <v>240</v>
      </c>
      <c r="Y292" s="162" t="s">
        <v>175</v>
      </c>
      <c r="Z292" s="163"/>
      <c r="AA292" s="163"/>
      <c r="AB292" s="163"/>
      <c r="AC292" s="163"/>
      <c r="AD292" s="163"/>
      <c r="AE292" s="163"/>
      <c r="AF292" s="163"/>
      <c r="AG292" s="163" t="s">
        <v>270</v>
      </c>
      <c r="AH292" s="163"/>
      <c r="AI292" s="163"/>
      <c r="AJ292" s="163"/>
      <c r="AK292" s="163"/>
      <c r="AL292" s="163"/>
      <c r="AM292" s="163"/>
      <c r="AN292" s="163"/>
      <c r="AO292" s="163"/>
      <c r="AP292" s="163"/>
      <c r="AQ292" s="163"/>
      <c r="AR292" s="163"/>
      <c r="AS292" s="163"/>
      <c r="AT292" s="163"/>
      <c r="AU292" s="163"/>
      <c r="AV292" s="163"/>
      <c r="AW292" s="163"/>
      <c r="AX292" s="163"/>
      <c r="AY292" s="163"/>
      <c r="AZ292" s="163"/>
      <c r="BA292" s="163"/>
      <c r="BB292" s="163"/>
      <c r="BC292" s="163"/>
      <c r="BD292" s="163"/>
      <c r="BE292" s="163"/>
      <c r="BF292" s="163"/>
      <c r="BG292" s="163"/>
      <c r="BH292" s="163"/>
    </row>
    <row r="293" spans="1:60" outlineLevel="2" x14ac:dyDescent="0.2">
      <c r="A293" s="164"/>
      <c r="B293" s="165"/>
      <c r="C293" s="182" t="s">
        <v>933</v>
      </c>
      <c r="D293" s="183"/>
      <c r="E293" s="184"/>
      <c r="F293" s="162"/>
      <c r="G293" s="162"/>
      <c r="H293" s="162"/>
      <c r="I293" s="162"/>
      <c r="J293" s="162"/>
      <c r="K293" s="162"/>
      <c r="L293" s="162"/>
      <c r="M293" s="162"/>
      <c r="N293" s="166"/>
      <c r="O293" s="166"/>
      <c r="P293" s="166"/>
      <c r="Q293" s="166"/>
      <c r="R293" s="162"/>
      <c r="S293" s="162"/>
      <c r="T293" s="162"/>
      <c r="U293" s="162"/>
      <c r="V293" s="162"/>
      <c r="W293" s="162"/>
      <c r="X293" s="162"/>
      <c r="Y293" s="162"/>
      <c r="Z293" s="163"/>
      <c r="AA293" s="163"/>
      <c r="AB293" s="163"/>
      <c r="AC293" s="163"/>
      <c r="AD293" s="163"/>
      <c r="AE293" s="163"/>
      <c r="AF293" s="163"/>
      <c r="AG293" s="163" t="s">
        <v>222</v>
      </c>
      <c r="AH293" s="163">
        <v>0</v>
      </c>
      <c r="AI293" s="163"/>
      <c r="AJ293" s="163"/>
      <c r="AK293" s="163"/>
      <c r="AL293" s="163"/>
      <c r="AM293" s="163"/>
      <c r="AN293" s="163"/>
      <c r="AO293" s="163"/>
      <c r="AP293" s="163"/>
      <c r="AQ293" s="163"/>
      <c r="AR293" s="163"/>
      <c r="AS293" s="163"/>
      <c r="AT293" s="163"/>
      <c r="AU293" s="163"/>
      <c r="AV293" s="163"/>
      <c r="AW293" s="163"/>
      <c r="AX293" s="163"/>
      <c r="AY293" s="163"/>
      <c r="AZ293" s="163"/>
      <c r="BA293" s="163"/>
      <c r="BB293" s="163"/>
      <c r="BC293" s="163"/>
      <c r="BD293" s="163"/>
      <c r="BE293" s="163"/>
      <c r="BF293" s="163"/>
      <c r="BG293" s="163"/>
      <c r="BH293" s="163"/>
    </row>
    <row r="294" spans="1:60" outlineLevel="3" x14ac:dyDescent="0.2">
      <c r="A294" s="164"/>
      <c r="B294" s="165"/>
      <c r="C294" s="182" t="s">
        <v>997</v>
      </c>
      <c r="D294" s="183"/>
      <c r="E294" s="184">
        <v>8</v>
      </c>
      <c r="F294" s="162"/>
      <c r="G294" s="162"/>
      <c r="H294" s="162"/>
      <c r="I294" s="162"/>
      <c r="J294" s="162"/>
      <c r="K294" s="162"/>
      <c r="L294" s="162"/>
      <c r="M294" s="162"/>
      <c r="N294" s="166"/>
      <c r="O294" s="166"/>
      <c r="P294" s="166"/>
      <c r="Q294" s="166"/>
      <c r="R294" s="162"/>
      <c r="S294" s="162"/>
      <c r="T294" s="162"/>
      <c r="U294" s="162"/>
      <c r="V294" s="162"/>
      <c r="W294" s="162"/>
      <c r="X294" s="162"/>
      <c r="Y294" s="162"/>
      <c r="Z294" s="163"/>
      <c r="AA294" s="163"/>
      <c r="AB294" s="163"/>
      <c r="AC294" s="163"/>
      <c r="AD294" s="163"/>
      <c r="AE294" s="163"/>
      <c r="AF294" s="163"/>
      <c r="AG294" s="163" t="s">
        <v>222</v>
      </c>
      <c r="AH294" s="163">
        <v>0</v>
      </c>
      <c r="AI294" s="163"/>
      <c r="AJ294" s="163"/>
      <c r="AK294" s="163"/>
      <c r="AL294" s="163"/>
      <c r="AM294" s="163"/>
      <c r="AN294" s="163"/>
      <c r="AO294" s="163"/>
      <c r="AP294" s="163"/>
      <c r="AQ294" s="163"/>
      <c r="AR294" s="163"/>
      <c r="AS294" s="163"/>
      <c r="AT294" s="163"/>
      <c r="AU294" s="163"/>
      <c r="AV294" s="163"/>
      <c r="AW294" s="163"/>
      <c r="AX294" s="163"/>
      <c r="AY294" s="163"/>
      <c r="AZ294" s="163"/>
      <c r="BA294" s="163"/>
      <c r="BB294" s="163"/>
      <c r="BC294" s="163"/>
      <c r="BD294" s="163"/>
      <c r="BE294" s="163"/>
      <c r="BF294" s="163"/>
      <c r="BG294" s="163"/>
      <c r="BH294" s="163"/>
    </row>
    <row r="295" spans="1:60" outlineLevel="1" x14ac:dyDescent="0.2">
      <c r="A295" s="155">
        <v>47</v>
      </c>
      <c r="B295" s="156" t="s">
        <v>998</v>
      </c>
      <c r="C295" s="157" t="s">
        <v>999</v>
      </c>
      <c r="D295" s="158" t="s">
        <v>266</v>
      </c>
      <c r="E295" s="159">
        <v>1</v>
      </c>
      <c r="F295" s="11"/>
      <c r="G295" s="160">
        <f>ROUND(E295*F295,2)</f>
        <v>0</v>
      </c>
      <c r="H295" s="11">
        <v>1254</v>
      </c>
      <c r="I295" s="160">
        <f>ROUND(E295*H295,2)</f>
        <v>1254</v>
      </c>
      <c r="J295" s="11">
        <v>0</v>
      </c>
      <c r="K295" s="160">
        <f>ROUND(E295*J295,2)</f>
        <v>0</v>
      </c>
      <c r="L295" s="160">
        <v>21</v>
      </c>
      <c r="M295" s="160">
        <f>G295*(1+L295/100)</f>
        <v>0</v>
      </c>
      <c r="N295" s="159">
        <v>2.3000000000000001E-4</v>
      </c>
      <c r="O295" s="159">
        <f>ROUND(E295*N295,2)</f>
        <v>0</v>
      </c>
      <c r="P295" s="159">
        <v>0</v>
      </c>
      <c r="Q295" s="159">
        <f>ROUND(E295*P295,2)</f>
        <v>0</v>
      </c>
      <c r="R295" s="160"/>
      <c r="S295" s="160" t="s">
        <v>173</v>
      </c>
      <c r="T295" s="161" t="s">
        <v>174</v>
      </c>
      <c r="U295" s="162">
        <v>0</v>
      </c>
      <c r="V295" s="162">
        <f>ROUND(E295*U295,2)</f>
        <v>0</v>
      </c>
      <c r="W295" s="162"/>
      <c r="X295" s="162" t="s">
        <v>240</v>
      </c>
      <c r="Y295" s="162" t="s">
        <v>175</v>
      </c>
      <c r="Z295" s="163"/>
      <c r="AA295" s="163"/>
      <c r="AB295" s="163"/>
      <c r="AC295" s="163"/>
      <c r="AD295" s="163"/>
      <c r="AE295" s="163"/>
      <c r="AF295" s="163"/>
      <c r="AG295" s="163" t="s">
        <v>270</v>
      </c>
      <c r="AH295" s="163"/>
      <c r="AI295" s="163"/>
      <c r="AJ295" s="163"/>
      <c r="AK295" s="163"/>
      <c r="AL295" s="163"/>
      <c r="AM295" s="163"/>
      <c r="AN295" s="163"/>
      <c r="AO295" s="163"/>
      <c r="AP295" s="163"/>
      <c r="AQ295" s="163"/>
      <c r="AR295" s="163"/>
      <c r="AS295" s="163"/>
      <c r="AT295" s="163"/>
      <c r="AU295" s="163"/>
      <c r="AV295" s="163"/>
      <c r="AW295" s="163"/>
      <c r="AX295" s="163"/>
      <c r="AY295" s="163"/>
      <c r="AZ295" s="163"/>
      <c r="BA295" s="163"/>
      <c r="BB295" s="163"/>
      <c r="BC295" s="163"/>
      <c r="BD295" s="163"/>
      <c r="BE295" s="163"/>
      <c r="BF295" s="163"/>
      <c r="BG295" s="163"/>
      <c r="BH295" s="163"/>
    </row>
    <row r="296" spans="1:60" outlineLevel="2" x14ac:dyDescent="0.2">
      <c r="A296" s="164"/>
      <c r="B296" s="165"/>
      <c r="C296" s="182" t="s">
        <v>933</v>
      </c>
      <c r="D296" s="183"/>
      <c r="E296" s="184"/>
      <c r="F296" s="162"/>
      <c r="G296" s="162"/>
      <c r="H296" s="162"/>
      <c r="I296" s="162"/>
      <c r="J296" s="162"/>
      <c r="K296" s="162"/>
      <c r="L296" s="162"/>
      <c r="M296" s="162"/>
      <c r="N296" s="166"/>
      <c r="O296" s="166"/>
      <c r="P296" s="166"/>
      <c r="Q296" s="166"/>
      <c r="R296" s="162"/>
      <c r="S296" s="162"/>
      <c r="T296" s="162"/>
      <c r="U296" s="162"/>
      <c r="V296" s="162"/>
      <c r="W296" s="162"/>
      <c r="X296" s="162"/>
      <c r="Y296" s="162"/>
      <c r="Z296" s="163"/>
      <c r="AA296" s="163"/>
      <c r="AB296" s="163"/>
      <c r="AC296" s="163"/>
      <c r="AD296" s="163"/>
      <c r="AE296" s="163"/>
      <c r="AF296" s="163"/>
      <c r="AG296" s="163" t="s">
        <v>222</v>
      </c>
      <c r="AH296" s="163">
        <v>0</v>
      </c>
      <c r="AI296" s="163"/>
      <c r="AJ296" s="163"/>
      <c r="AK296" s="163"/>
      <c r="AL296" s="163"/>
      <c r="AM296" s="163"/>
      <c r="AN296" s="163"/>
      <c r="AO296" s="163"/>
      <c r="AP296" s="163"/>
      <c r="AQ296" s="163"/>
      <c r="AR296" s="163"/>
      <c r="AS296" s="163"/>
      <c r="AT296" s="163"/>
      <c r="AU296" s="163"/>
      <c r="AV296" s="163"/>
      <c r="AW296" s="163"/>
      <c r="AX296" s="163"/>
      <c r="AY296" s="163"/>
      <c r="AZ296" s="163"/>
      <c r="BA296" s="163"/>
      <c r="BB296" s="163"/>
      <c r="BC296" s="163"/>
      <c r="BD296" s="163"/>
      <c r="BE296" s="163"/>
      <c r="BF296" s="163"/>
      <c r="BG296" s="163"/>
      <c r="BH296" s="163"/>
    </row>
    <row r="297" spans="1:60" outlineLevel="3" x14ac:dyDescent="0.2">
      <c r="A297" s="164"/>
      <c r="B297" s="165"/>
      <c r="C297" s="182" t="s">
        <v>1000</v>
      </c>
      <c r="D297" s="183"/>
      <c r="E297" s="184">
        <v>1</v>
      </c>
      <c r="F297" s="162"/>
      <c r="G297" s="162"/>
      <c r="H297" s="162"/>
      <c r="I297" s="162"/>
      <c r="J297" s="162"/>
      <c r="K297" s="162"/>
      <c r="L297" s="162"/>
      <c r="M297" s="162"/>
      <c r="N297" s="166"/>
      <c r="O297" s="166"/>
      <c r="P297" s="166"/>
      <c r="Q297" s="166"/>
      <c r="R297" s="162"/>
      <c r="S297" s="162"/>
      <c r="T297" s="162"/>
      <c r="U297" s="162"/>
      <c r="V297" s="162"/>
      <c r="W297" s="162"/>
      <c r="X297" s="162"/>
      <c r="Y297" s="162"/>
      <c r="Z297" s="163"/>
      <c r="AA297" s="163"/>
      <c r="AB297" s="163"/>
      <c r="AC297" s="163"/>
      <c r="AD297" s="163"/>
      <c r="AE297" s="163"/>
      <c r="AF297" s="163"/>
      <c r="AG297" s="163" t="s">
        <v>222</v>
      </c>
      <c r="AH297" s="163">
        <v>0</v>
      </c>
      <c r="AI297" s="163"/>
      <c r="AJ297" s="163"/>
      <c r="AK297" s="163"/>
      <c r="AL297" s="163"/>
      <c r="AM297" s="163"/>
      <c r="AN297" s="163"/>
      <c r="AO297" s="163"/>
      <c r="AP297" s="163"/>
      <c r="AQ297" s="163"/>
      <c r="AR297" s="163"/>
      <c r="AS297" s="163"/>
      <c r="AT297" s="163"/>
      <c r="AU297" s="163"/>
      <c r="AV297" s="163"/>
      <c r="AW297" s="163"/>
      <c r="AX297" s="163"/>
      <c r="AY297" s="163"/>
      <c r="AZ297" s="163"/>
      <c r="BA297" s="163"/>
      <c r="BB297" s="163"/>
      <c r="BC297" s="163"/>
      <c r="BD297" s="163"/>
      <c r="BE297" s="163"/>
      <c r="BF297" s="163"/>
      <c r="BG297" s="163"/>
      <c r="BH297" s="163"/>
    </row>
    <row r="298" spans="1:60" ht="22.5" outlineLevel="1" x14ac:dyDescent="0.2">
      <c r="A298" s="155">
        <v>48</v>
      </c>
      <c r="B298" s="156" t="s">
        <v>1001</v>
      </c>
      <c r="C298" s="157" t="s">
        <v>1002</v>
      </c>
      <c r="D298" s="158" t="s">
        <v>266</v>
      </c>
      <c r="E298" s="159">
        <v>6</v>
      </c>
      <c r="F298" s="11"/>
      <c r="G298" s="160">
        <f>ROUND(E298*F298,2)</f>
        <v>0</v>
      </c>
      <c r="H298" s="11">
        <v>540.5</v>
      </c>
      <c r="I298" s="160">
        <f>ROUND(E298*H298,2)</f>
        <v>3243</v>
      </c>
      <c r="J298" s="11">
        <v>0</v>
      </c>
      <c r="K298" s="160">
        <f>ROUND(E298*J298,2)</f>
        <v>0</v>
      </c>
      <c r="L298" s="160">
        <v>21</v>
      </c>
      <c r="M298" s="160">
        <f>G298*(1+L298/100)</f>
        <v>0</v>
      </c>
      <c r="N298" s="159">
        <v>2.3000000000000001E-4</v>
      </c>
      <c r="O298" s="159">
        <f>ROUND(E298*N298,2)</f>
        <v>0</v>
      </c>
      <c r="P298" s="159">
        <v>0</v>
      </c>
      <c r="Q298" s="159">
        <f>ROUND(E298*P298,2)</f>
        <v>0</v>
      </c>
      <c r="R298" s="160" t="s">
        <v>239</v>
      </c>
      <c r="S298" s="160" t="s">
        <v>217</v>
      </c>
      <c r="T298" s="161" t="s">
        <v>174</v>
      </c>
      <c r="U298" s="162">
        <v>0</v>
      </c>
      <c r="V298" s="162">
        <f>ROUND(E298*U298,2)</f>
        <v>0</v>
      </c>
      <c r="W298" s="162"/>
      <c r="X298" s="162" t="s">
        <v>240</v>
      </c>
      <c r="Y298" s="162" t="s">
        <v>175</v>
      </c>
      <c r="Z298" s="163"/>
      <c r="AA298" s="163"/>
      <c r="AB298" s="163"/>
      <c r="AC298" s="163"/>
      <c r="AD298" s="163"/>
      <c r="AE298" s="163"/>
      <c r="AF298" s="163"/>
      <c r="AG298" s="163" t="s">
        <v>270</v>
      </c>
      <c r="AH298" s="163"/>
      <c r="AI298" s="163"/>
      <c r="AJ298" s="163"/>
      <c r="AK298" s="163"/>
      <c r="AL298" s="163"/>
      <c r="AM298" s="163"/>
      <c r="AN298" s="163"/>
      <c r="AO298" s="163"/>
      <c r="AP298" s="163"/>
      <c r="AQ298" s="163"/>
      <c r="AR298" s="163"/>
      <c r="AS298" s="163"/>
      <c r="AT298" s="163"/>
      <c r="AU298" s="163"/>
      <c r="AV298" s="163"/>
      <c r="AW298" s="163"/>
      <c r="AX298" s="163"/>
      <c r="AY298" s="163"/>
      <c r="AZ298" s="163"/>
      <c r="BA298" s="163"/>
      <c r="BB298" s="163"/>
      <c r="BC298" s="163"/>
      <c r="BD298" s="163"/>
      <c r="BE298" s="163"/>
      <c r="BF298" s="163"/>
      <c r="BG298" s="163"/>
      <c r="BH298" s="163"/>
    </row>
    <row r="299" spans="1:60" outlineLevel="2" x14ac:dyDescent="0.2">
      <c r="A299" s="164"/>
      <c r="B299" s="165"/>
      <c r="C299" s="182" t="s">
        <v>933</v>
      </c>
      <c r="D299" s="183"/>
      <c r="E299" s="184"/>
      <c r="F299" s="162"/>
      <c r="G299" s="162"/>
      <c r="H299" s="162"/>
      <c r="I299" s="162"/>
      <c r="J299" s="162"/>
      <c r="K299" s="162"/>
      <c r="L299" s="162"/>
      <c r="M299" s="162"/>
      <c r="N299" s="166"/>
      <c r="O299" s="166"/>
      <c r="P299" s="166"/>
      <c r="Q299" s="166"/>
      <c r="R299" s="162"/>
      <c r="S299" s="162"/>
      <c r="T299" s="162"/>
      <c r="U299" s="162"/>
      <c r="V299" s="162"/>
      <c r="W299" s="162"/>
      <c r="X299" s="162"/>
      <c r="Y299" s="162"/>
      <c r="Z299" s="163"/>
      <c r="AA299" s="163"/>
      <c r="AB299" s="163"/>
      <c r="AC299" s="163"/>
      <c r="AD299" s="163"/>
      <c r="AE299" s="163"/>
      <c r="AF299" s="163"/>
      <c r="AG299" s="163" t="s">
        <v>222</v>
      </c>
      <c r="AH299" s="163">
        <v>0</v>
      </c>
      <c r="AI299" s="163"/>
      <c r="AJ299" s="163"/>
      <c r="AK299" s="163"/>
      <c r="AL299" s="163"/>
      <c r="AM299" s="163"/>
      <c r="AN299" s="163"/>
      <c r="AO299" s="163"/>
      <c r="AP299" s="163"/>
      <c r="AQ299" s="163"/>
      <c r="AR299" s="163"/>
      <c r="AS299" s="163"/>
      <c r="AT299" s="163"/>
      <c r="AU299" s="163"/>
      <c r="AV299" s="163"/>
      <c r="AW299" s="163"/>
      <c r="AX299" s="163"/>
      <c r="AY299" s="163"/>
      <c r="AZ299" s="163"/>
      <c r="BA299" s="163"/>
      <c r="BB299" s="163"/>
      <c r="BC299" s="163"/>
      <c r="BD299" s="163"/>
      <c r="BE299" s="163"/>
      <c r="BF299" s="163"/>
      <c r="BG299" s="163"/>
      <c r="BH299" s="163"/>
    </row>
    <row r="300" spans="1:60" outlineLevel="3" x14ac:dyDescent="0.2">
      <c r="A300" s="164"/>
      <c r="B300" s="165"/>
      <c r="C300" s="182" t="s">
        <v>1003</v>
      </c>
      <c r="D300" s="183"/>
      <c r="E300" s="184">
        <v>2</v>
      </c>
      <c r="F300" s="162"/>
      <c r="G300" s="162"/>
      <c r="H300" s="162"/>
      <c r="I300" s="162"/>
      <c r="J300" s="162"/>
      <c r="K300" s="162"/>
      <c r="L300" s="162"/>
      <c r="M300" s="162"/>
      <c r="N300" s="166"/>
      <c r="O300" s="166"/>
      <c r="P300" s="166"/>
      <c r="Q300" s="166"/>
      <c r="R300" s="162"/>
      <c r="S300" s="162"/>
      <c r="T300" s="162"/>
      <c r="U300" s="162"/>
      <c r="V300" s="162"/>
      <c r="W300" s="162"/>
      <c r="X300" s="162"/>
      <c r="Y300" s="162"/>
      <c r="Z300" s="163"/>
      <c r="AA300" s="163"/>
      <c r="AB300" s="163"/>
      <c r="AC300" s="163"/>
      <c r="AD300" s="163"/>
      <c r="AE300" s="163"/>
      <c r="AF300" s="163"/>
      <c r="AG300" s="163" t="s">
        <v>222</v>
      </c>
      <c r="AH300" s="163">
        <v>0</v>
      </c>
      <c r="AI300" s="163"/>
      <c r="AJ300" s="163"/>
      <c r="AK300" s="163"/>
      <c r="AL300" s="163"/>
      <c r="AM300" s="163"/>
      <c r="AN300" s="163"/>
      <c r="AO300" s="163"/>
      <c r="AP300" s="163"/>
      <c r="AQ300" s="163"/>
      <c r="AR300" s="163"/>
      <c r="AS300" s="163"/>
      <c r="AT300" s="163"/>
      <c r="AU300" s="163"/>
      <c r="AV300" s="163"/>
      <c r="AW300" s="163"/>
      <c r="AX300" s="163"/>
      <c r="AY300" s="163"/>
      <c r="AZ300" s="163"/>
      <c r="BA300" s="163"/>
      <c r="BB300" s="163"/>
      <c r="BC300" s="163"/>
      <c r="BD300" s="163"/>
      <c r="BE300" s="163"/>
      <c r="BF300" s="163"/>
      <c r="BG300" s="163"/>
      <c r="BH300" s="163"/>
    </row>
    <row r="301" spans="1:60" outlineLevel="3" x14ac:dyDescent="0.2">
      <c r="A301" s="164"/>
      <c r="B301" s="165"/>
      <c r="C301" s="182" t="s">
        <v>1004</v>
      </c>
      <c r="D301" s="183"/>
      <c r="E301" s="184">
        <v>3</v>
      </c>
      <c r="F301" s="162"/>
      <c r="G301" s="162"/>
      <c r="H301" s="162"/>
      <c r="I301" s="162"/>
      <c r="J301" s="162"/>
      <c r="K301" s="162"/>
      <c r="L301" s="162"/>
      <c r="M301" s="162"/>
      <c r="N301" s="166"/>
      <c r="O301" s="166"/>
      <c r="P301" s="166"/>
      <c r="Q301" s="166"/>
      <c r="R301" s="162"/>
      <c r="S301" s="162"/>
      <c r="T301" s="162"/>
      <c r="U301" s="162"/>
      <c r="V301" s="162"/>
      <c r="W301" s="162"/>
      <c r="X301" s="162"/>
      <c r="Y301" s="162"/>
      <c r="Z301" s="163"/>
      <c r="AA301" s="163"/>
      <c r="AB301" s="163"/>
      <c r="AC301" s="163"/>
      <c r="AD301" s="163"/>
      <c r="AE301" s="163"/>
      <c r="AF301" s="163"/>
      <c r="AG301" s="163" t="s">
        <v>222</v>
      </c>
      <c r="AH301" s="163">
        <v>0</v>
      </c>
      <c r="AI301" s="163"/>
      <c r="AJ301" s="163"/>
      <c r="AK301" s="163"/>
      <c r="AL301" s="163"/>
      <c r="AM301" s="163"/>
      <c r="AN301" s="163"/>
      <c r="AO301" s="163"/>
      <c r="AP301" s="163"/>
      <c r="AQ301" s="163"/>
      <c r="AR301" s="163"/>
      <c r="AS301" s="163"/>
      <c r="AT301" s="163"/>
      <c r="AU301" s="163"/>
      <c r="AV301" s="163"/>
      <c r="AW301" s="163"/>
      <c r="AX301" s="163"/>
      <c r="AY301" s="163"/>
      <c r="AZ301" s="163"/>
      <c r="BA301" s="163"/>
      <c r="BB301" s="163"/>
      <c r="BC301" s="163"/>
      <c r="BD301" s="163"/>
      <c r="BE301" s="163"/>
      <c r="BF301" s="163"/>
      <c r="BG301" s="163"/>
      <c r="BH301" s="163"/>
    </row>
    <row r="302" spans="1:60" outlineLevel="3" x14ac:dyDescent="0.2">
      <c r="A302" s="164"/>
      <c r="B302" s="165"/>
      <c r="C302" s="182" t="s">
        <v>1000</v>
      </c>
      <c r="D302" s="183"/>
      <c r="E302" s="184">
        <v>1</v>
      </c>
      <c r="F302" s="162"/>
      <c r="G302" s="162"/>
      <c r="H302" s="162"/>
      <c r="I302" s="162"/>
      <c r="J302" s="162"/>
      <c r="K302" s="162"/>
      <c r="L302" s="162"/>
      <c r="M302" s="162"/>
      <c r="N302" s="166"/>
      <c r="O302" s="166"/>
      <c r="P302" s="166"/>
      <c r="Q302" s="166"/>
      <c r="R302" s="162"/>
      <c r="S302" s="162"/>
      <c r="T302" s="162"/>
      <c r="U302" s="162"/>
      <c r="V302" s="162"/>
      <c r="W302" s="162"/>
      <c r="X302" s="162"/>
      <c r="Y302" s="162"/>
      <c r="Z302" s="163"/>
      <c r="AA302" s="163"/>
      <c r="AB302" s="163"/>
      <c r="AC302" s="163"/>
      <c r="AD302" s="163"/>
      <c r="AE302" s="163"/>
      <c r="AF302" s="163"/>
      <c r="AG302" s="163" t="s">
        <v>222</v>
      </c>
      <c r="AH302" s="163">
        <v>0</v>
      </c>
      <c r="AI302" s="163"/>
      <c r="AJ302" s="163"/>
      <c r="AK302" s="163"/>
      <c r="AL302" s="163"/>
      <c r="AM302" s="163"/>
      <c r="AN302" s="163"/>
      <c r="AO302" s="163"/>
      <c r="AP302" s="163"/>
      <c r="AQ302" s="163"/>
      <c r="AR302" s="163"/>
      <c r="AS302" s="163"/>
      <c r="AT302" s="163"/>
      <c r="AU302" s="163"/>
      <c r="AV302" s="163"/>
      <c r="AW302" s="163"/>
      <c r="AX302" s="163"/>
      <c r="AY302" s="163"/>
      <c r="AZ302" s="163"/>
      <c r="BA302" s="163"/>
      <c r="BB302" s="163"/>
      <c r="BC302" s="163"/>
      <c r="BD302" s="163"/>
      <c r="BE302" s="163"/>
      <c r="BF302" s="163"/>
      <c r="BG302" s="163"/>
      <c r="BH302" s="163"/>
    </row>
    <row r="303" spans="1:60" outlineLevel="1" x14ac:dyDescent="0.2">
      <c r="A303" s="155">
        <v>49</v>
      </c>
      <c r="B303" s="156" t="s">
        <v>1005</v>
      </c>
      <c r="C303" s="157" t="s">
        <v>1006</v>
      </c>
      <c r="D303" s="158" t="s">
        <v>266</v>
      </c>
      <c r="E303" s="159">
        <v>2</v>
      </c>
      <c r="F303" s="11"/>
      <c r="G303" s="160">
        <f>ROUND(E303*F303,2)</f>
        <v>0</v>
      </c>
      <c r="H303" s="11">
        <v>2220</v>
      </c>
      <c r="I303" s="160">
        <f>ROUND(E303*H303,2)</f>
        <v>4440</v>
      </c>
      <c r="J303" s="11">
        <v>0</v>
      </c>
      <c r="K303" s="160">
        <f>ROUND(E303*J303,2)</f>
        <v>0</v>
      </c>
      <c r="L303" s="160">
        <v>21</v>
      </c>
      <c r="M303" s="160">
        <f>G303*(1+L303/100)</f>
        <v>0</v>
      </c>
      <c r="N303" s="159">
        <v>0</v>
      </c>
      <c r="O303" s="159">
        <f>ROUND(E303*N303,2)</f>
        <v>0</v>
      </c>
      <c r="P303" s="159">
        <v>0</v>
      </c>
      <c r="Q303" s="159">
        <f>ROUND(E303*P303,2)</f>
        <v>0</v>
      </c>
      <c r="R303" s="160"/>
      <c r="S303" s="160" t="s">
        <v>173</v>
      </c>
      <c r="T303" s="161" t="s">
        <v>174</v>
      </c>
      <c r="U303" s="162">
        <v>0</v>
      </c>
      <c r="V303" s="162">
        <f>ROUND(E303*U303,2)</f>
        <v>0</v>
      </c>
      <c r="W303" s="162"/>
      <c r="X303" s="162" t="s">
        <v>240</v>
      </c>
      <c r="Y303" s="162" t="s">
        <v>175</v>
      </c>
      <c r="Z303" s="163"/>
      <c r="AA303" s="163"/>
      <c r="AB303" s="163"/>
      <c r="AC303" s="163"/>
      <c r="AD303" s="163"/>
      <c r="AE303" s="163"/>
      <c r="AF303" s="163"/>
      <c r="AG303" s="163" t="s">
        <v>270</v>
      </c>
      <c r="AH303" s="163"/>
      <c r="AI303" s="163"/>
      <c r="AJ303" s="163"/>
      <c r="AK303" s="163"/>
      <c r="AL303" s="163"/>
      <c r="AM303" s="163"/>
      <c r="AN303" s="163"/>
      <c r="AO303" s="163"/>
      <c r="AP303" s="163"/>
      <c r="AQ303" s="163"/>
      <c r="AR303" s="163"/>
      <c r="AS303" s="163"/>
      <c r="AT303" s="163"/>
      <c r="AU303" s="163"/>
      <c r="AV303" s="163"/>
      <c r="AW303" s="163"/>
      <c r="AX303" s="163"/>
      <c r="AY303" s="163"/>
      <c r="AZ303" s="163"/>
      <c r="BA303" s="163"/>
      <c r="BB303" s="163"/>
      <c r="BC303" s="163"/>
      <c r="BD303" s="163"/>
      <c r="BE303" s="163"/>
      <c r="BF303" s="163"/>
      <c r="BG303" s="163"/>
      <c r="BH303" s="163"/>
    </row>
    <row r="304" spans="1:60" outlineLevel="2" x14ac:dyDescent="0.2">
      <c r="A304" s="164"/>
      <c r="B304" s="165"/>
      <c r="C304" s="182" t="s">
        <v>933</v>
      </c>
      <c r="D304" s="183"/>
      <c r="E304" s="184"/>
      <c r="F304" s="162"/>
      <c r="G304" s="162"/>
      <c r="H304" s="162"/>
      <c r="I304" s="162"/>
      <c r="J304" s="162"/>
      <c r="K304" s="162"/>
      <c r="L304" s="162"/>
      <c r="M304" s="162"/>
      <c r="N304" s="166"/>
      <c r="O304" s="166"/>
      <c r="P304" s="166"/>
      <c r="Q304" s="166"/>
      <c r="R304" s="162"/>
      <c r="S304" s="162"/>
      <c r="T304" s="162"/>
      <c r="U304" s="162"/>
      <c r="V304" s="162"/>
      <c r="W304" s="162"/>
      <c r="X304" s="162"/>
      <c r="Y304" s="162"/>
      <c r="Z304" s="163"/>
      <c r="AA304" s="163"/>
      <c r="AB304" s="163"/>
      <c r="AC304" s="163"/>
      <c r="AD304" s="163"/>
      <c r="AE304" s="163"/>
      <c r="AF304" s="163"/>
      <c r="AG304" s="163" t="s">
        <v>222</v>
      </c>
      <c r="AH304" s="163">
        <v>0</v>
      </c>
      <c r="AI304" s="163"/>
      <c r="AJ304" s="163"/>
      <c r="AK304" s="163"/>
      <c r="AL304" s="163"/>
      <c r="AM304" s="163"/>
      <c r="AN304" s="163"/>
      <c r="AO304" s="163"/>
      <c r="AP304" s="163"/>
      <c r="AQ304" s="163"/>
      <c r="AR304" s="163"/>
      <c r="AS304" s="163"/>
      <c r="AT304" s="163"/>
      <c r="AU304" s="163"/>
      <c r="AV304" s="163"/>
      <c r="AW304" s="163"/>
      <c r="AX304" s="163"/>
      <c r="AY304" s="163"/>
      <c r="AZ304" s="163"/>
      <c r="BA304" s="163"/>
      <c r="BB304" s="163"/>
      <c r="BC304" s="163"/>
      <c r="BD304" s="163"/>
      <c r="BE304" s="163"/>
      <c r="BF304" s="163"/>
      <c r="BG304" s="163"/>
      <c r="BH304" s="163"/>
    </row>
    <row r="305" spans="1:60" outlineLevel="3" x14ac:dyDescent="0.2">
      <c r="A305" s="164"/>
      <c r="B305" s="165"/>
      <c r="C305" s="182" t="s">
        <v>1003</v>
      </c>
      <c r="D305" s="183"/>
      <c r="E305" s="184">
        <v>2</v>
      </c>
      <c r="F305" s="162"/>
      <c r="G305" s="162"/>
      <c r="H305" s="162"/>
      <c r="I305" s="162"/>
      <c r="J305" s="162"/>
      <c r="K305" s="162"/>
      <c r="L305" s="162"/>
      <c r="M305" s="162"/>
      <c r="N305" s="166"/>
      <c r="O305" s="166"/>
      <c r="P305" s="166"/>
      <c r="Q305" s="166"/>
      <c r="R305" s="162"/>
      <c r="S305" s="162"/>
      <c r="T305" s="162"/>
      <c r="U305" s="162"/>
      <c r="V305" s="162"/>
      <c r="W305" s="162"/>
      <c r="X305" s="162"/>
      <c r="Y305" s="162"/>
      <c r="Z305" s="163"/>
      <c r="AA305" s="163"/>
      <c r="AB305" s="163"/>
      <c r="AC305" s="163"/>
      <c r="AD305" s="163"/>
      <c r="AE305" s="163"/>
      <c r="AF305" s="163"/>
      <c r="AG305" s="163" t="s">
        <v>222</v>
      </c>
      <c r="AH305" s="163">
        <v>0</v>
      </c>
      <c r="AI305" s="163"/>
      <c r="AJ305" s="163"/>
      <c r="AK305" s="163"/>
      <c r="AL305" s="163"/>
      <c r="AM305" s="163"/>
      <c r="AN305" s="163"/>
      <c r="AO305" s="163"/>
      <c r="AP305" s="163"/>
      <c r="AQ305" s="163"/>
      <c r="AR305" s="163"/>
      <c r="AS305" s="163"/>
      <c r="AT305" s="163"/>
      <c r="AU305" s="163"/>
      <c r="AV305" s="163"/>
      <c r="AW305" s="163"/>
      <c r="AX305" s="163"/>
      <c r="AY305" s="163"/>
      <c r="AZ305" s="163"/>
      <c r="BA305" s="163"/>
      <c r="BB305" s="163"/>
      <c r="BC305" s="163"/>
      <c r="BD305" s="163"/>
      <c r="BE305" s="163"/>
      <c r="BF305" s="163"/>
      <c r="BG305" s="163"/>
      <c r="BH305" s="163"/>
    </row>
    <row r="306" spans="1:60" outlineLevel="1" x14ac:dyDescent="0.2">
      <c r="A306" s="155">
        <v>50</v>
      </c>
      <c r="B306" s="156" t="s">
        <v>1007</v>
      </c>
      <c r="C306" s="157" t="s">
        <v>1008</v>
      </c>
      <c r="D306" s="158" t="s">
        <v>266</v>
      </c>
      <c r="E306" s="159">
        <v>2</v>
      </c>
      <c r="F306" s="11"/>
      <c r="G306" s="160">
        <f>ROUND(E306*F306,2)</f>
        <v>0</v>
      </c>
      <c r="H306" s="11">
        <v>2304</v>
      </c>
      <c r="I306" s="160">
        <f>ROUND(E306*H306,2)</f>
        <v>4608</v>
      </c>
      <c r="J306" s="11">
        <v>0</v>
      </c>
      <c r="K306" s="160">
        <f>ROUND(E306*J306,2)</f>
        <v>0</v>
      </c>
      <c r="L306" s="160">
        <v>21</v>
      </c>
      <c r="M306" s="160">
        <f>G306*(1+L306/100)</f>
        <v>0</v>
      </c>
      <c r="N306" s="159">
        <v>0</v>
      </c>
      <c r="O306" s="159">
        <f>ROUND(E306*N306,2)</f>
        <v>0</v>
      </c>
      <c r="P306" s="159">
        <v>0</v>
      </c>
      <c r="Q306" s="159">
        <f>ROUND(E306*P306,2)</f>
        <v>0</v>
      </c>
      <c r="R306" s="160"/>
      <c r="S306" s="160" t="s">
        <v>173</v>
      </c>
      <c r="T306" s="161" t="s">
        <v>174</v>
      </c>
      <c r="U306" s="162">
        <v>0</v>
      </c>
      <c r="V306" s="162">
        <f>ROUND(E306*U306,2)</f>
        <v>0</v>
      </c>
      <c r="W306" s="162"/>
      <c r="X306" s="162" t="s">
        <v>240</v>
      </c>
      <c r="Y306" s="162" t="s">
        <v>175</v>
      </c>
      <c r="Z306" s="163"/>
      <c r="AA306" s="163"/>
      <c r="AB306" s="163"/>
      <c r="AC306" s="163"/>
      <c r="AD306" s="163"/>
      <c r="AE306" s="163"/>
      <c r="AF306" s="163"/>
      <c r="AG306" s="163" t="s">
        <v>270</v>
      </c>
      <c r="AH306" s="163"/>
      <c r="AI306" s="163"/>
      <c r="AJ306" s="163"/>
      <c r="AK306" s="163"/>
      <c r="AL306" s="163"/>
      <c r="AM306" s="163"/>
      <c r="AN306" s="163"/>
      <c r="AO306" s="163"/>
      <c r="AP306" s="163"/>
      <c r="AQ306" s="163"/>
      <c r="AR306" s="163"/>
      <c r="AS306" s="163"/>
      <c r="AT306" s="163"/>
      <c r="AU306" s="163"/>
      <c r="AV306" s="163"/>
      <c r="AW306" s="163"/>
      <c r="AX306" s="163"/>
      <c r="AY306" s="163"/>
      <c r="AZ306" s="163"/>
      <c r="BA306" s="163"/>
      <c r="BB306" s="163"/>
      <c r="BC306" s="163"/>
      <c r="BD306" s="163"/>
      <c r="BE306" s="163"/>
      <c r="BF306" s="163"/>
      <c r="BG306" s="163"/>
      <c r="BH306" s="163"/>
    </row>
    <row r="307" spans="1:60" outlineLevel="2" x14ac:dyDescent="0.2">
      <c r="A307" s="164"/>
      <c r="B307" s="165"/>
      <c r="C307" s="182" t="s">
        <v>933</v>
      </c>
      <c r="D307" s="183"/>
      <c r="E307" s="184"/>
      <c r="F307" s="162"/>
      <c r="G307" s="162"/>
      <c r="H307" s="162"/>
      <c r="I307" s="162"/>
      <c r="J307" s="162"/>
      <c r="K307" s="162"/>
      <c r="L307" s="162"/>
      <c r="M307" s="162"/>
      <c r="N307" s="166"/>
      <c r="O307" s="166"/>
      <c r="P307" s="166"/>
      <c r="Q307" s="166"/>
      <c r="R307" s="162"/>
      <c r="S307" s="162"/>
      <c r="T307" s="162"/>
      <c r="U307" s="162"/>
      <c r="V307" s="162"/>
      <c r="W307" s="162"/>
      <c r="X307" s="162"/>
      <c r="Y307" s="162"/>
      <c r="Z307" s="163"/>
      <c r="AA307" s="163"/>
      <c r="AB307" s="163"/>
      <c r="AC307" s="163"/>
      <c r="AD307" s="163"/>
      <c r="AE307" s="163"/>
      <c r="AF307" s="163"/>
      <c r="AG307" s="163" t="s">
        <v>222</v>
      </c>
      <c r="AH307" s="163">
        <v>0</v>
      </c>
      <c r="AI307" s="163"/>
      <c r="AJ307" s="163"/>
      <c r="AK307" s="163"/>
      <c r="AL307" s="163"/>
      <c r="AM307" s="163"/>
      <c r="AN307" s="163"/>
      <c r="AO307" s="163"/>
      <c r="AP307" s="163"/>
      <c r="AQ307" s="163"/>
      <c r="AR307" s="163"/>
      <c r="AS307" s="163"/>
      <c r="AT307" s="163"/>
      <c r="AU307" s="163"/>
      <c r="AV307" s="163"/>
      <c r="AW307" s="163"/>
      <c r="AX307" s="163"/>
      <c r="AY307" s="163"/>
      <c r="AZ307" s="163"/>
      <c r="BA307" s="163"/>
      <c r="BB307" s="163"/>
      <c r="BC307" s="163"/>
      <c r="BD307" s="163"/>
      <c r="BE307" s="163"/>
      <c r="BF307" s="163"/>
      <c r="BG307" s="163"/>
      <c r="BH307" s="163"/>
    </row>
    <row r="308" spans="1:60" outlineLevel="3" x14ac:dyDescent="0.2">
      <c r="A308" s="164"/>
      <c r="B308" s="165"/>
      <c r="C308" s="182" t="s">
        <v>1003</v>
      </c>
      <c r="D308" s="183"/>
      <c r="E308" s="184">
        <v>2</v>
      </c>
      <c r="F308" s="162"/>
      <c r="G308" s="162"/>
      <c r="H308" s="162"/>
      <c r="I308" s="162"/>
      <c r="J308" s="162"/>
      <c r="K308" s="162"/>
      <c r="L308" s="162"/>
      <c r="M308" s="162"/>
      <c r="N308" s="166"/>
      <c r="O308" s="166"/>
      <c r="P308" s="166"/>
      <c r="Q308" s="166"/>
      <c r="R308" s="162"/>
      <c r="S308" s="162"/>
      <c r="T308" s="162"/>
      <c r="U308" s="162"/>
      <c r="V308" s="162"/>
      <c r="W308" s="162"/>
      <c r="X308" s="162"/>
      <c r="Y308" s="162"/>
      <c r="Z308" s="163"/>
      <c r="AA308" s="163"/>
      <c r="AB308" s="163"/>
      <c r="AC308" s="163"/>
      <c r="AD308" s="163"/>
      <c r="AE308" s="163"/>
      <c r="AF308" s="163"/>
      <c r="AG308" s="163" t="s">
        <v>222</v>
      </c>
      <c r="AH308" s="163">
        <v>0</v>
      </c>
      <c r="AI308" s="163"/>
      <c r="AJ308" s="163"/>
      <c r="AK308" s="163"/>
      <c r="AL308" s="163"/>
      <c r="AM308" s="163"/>
      <c r="AN308" s="163"/>
      <c r="AO308" s="163"/>
      <c r="AP308" s="163"/>
      <c r="AQ308" s="163"/>
      <c r="AR308" s="163"/>
      <c r="AS308" s="163"/>
      <c r="AT308" s="163"/>
      <c r="AU308" s="163"/>
      <c r="AV308" s="163"/>
      <c r="AW308" s="163"/>
      <c r="AX308" s="163"/>
      <c r="AY308" s="163"/>
      <c r="AZ308" s="163"/>
      <c r="BA308" s="163"/>
      <c r="BB308" s="163"/>
      <c r="BC308" s="163"/>
      <c r="BD308" s="163"/>
      <c r="BE308" s="163"/>
      <c r="BF308" s="163"/>
      <c r="BG308" s="163"/>
      <c r="BH308" s="163"/>
    </row>
    <row r="309" spans="1:60" outlineLevel="1" x14ac:dyDescent="0.2">
      <c r="A309" s="155">
        <v>51</v>
      </c>
      <c r="B309" s="156" t="s">
        <v>1009</v>
      </c>
      <c r="C309" s="157" t="s">
        <v>1010</v>
      </c>
      <c r="D309" s="158" t="s">
        <v>266</v>
      </c>
      <c r="E309" s="159">
        <v>1</v>
      </c>
      <c r="F309" s="11"/>
      <c r="G309" s="160">
        <f>ROUND(E309*F309,2)</f>
        <v>0</v>
      </c>
      <c r="H309" s="11">
        <v>2238</v>
      </c>
      <c r="I309" s="160">
        <f>ROUND(E309*H309,2)</f>
        <v>2238</v>
      </c>
      <c r="J309" s="11">
        <v>0</v>
      </c>
      <c r="K309" s="160">
        <f>ROUND(E309*J309,2)</f>
        <v>0</v>
      </c>
      <c r="L309" s="160">
        <v>21</v>
      </c>
      <c r="M309" s="160">
        <f>G309*(1+L309/100)</f>
        <v>0</v>
      </c>
      <c r="N309" s="159">
        <v>0</v>
      </c>
      <c r="O309" s="159">
        <f>ROUND(E309*N309,2)</f>
        <v>0</v>
      </c>
      <c r="P309" s="159">
        <v>0</v>
      </c>
      <c r="Q309" s="159">
        <f>ROUND(E309*P309,2)</f>
        <v>0</v>
      </c>
      <c r="R309" s="160"/>
      <c r="S309" s="160" t="s">
        <v>173</v>
      </c>
      <c r="T309" s="161" t="s">
        <v>174</v>
      </c>
      <c r="U309" s="162">
        <v>0</v>
      </c>
      <c r="V309" s="162">
        <f>ROUND(E309*U309,2)</f>
        <v>0</v>
      </c>
      <c r="W309" s="162"/>
      <c r="X309" s="162" t="s">
        <v>240</v>
      </c>
      <c r="Y309" s="162" t="s">
        <v>175</v>
      </c>
      <c r="Z309" s="163"/>
      <c r="AA309" s="163"/>
      <c r="AB309" s="163"/>
      <c r="AC309" s="163"/>
      <c r="AD309" s="163"/>
      <c r="AE309" s="163"/>
      <c r="AF309" s="163"/>
      <c r="AG309" s="163" t="s">
        <v>270</v>
      </c>
      <c r="AH309" s="163"/>
      <c r="AI309" s="163"/>
      <c r="AJ309" s="163"/>
      <c r="AK309" s="163"/>
      <c r="AL309" s="163"/>
      <c r="AM309" s="163"/>
      <c r="AN309" s="163"/>
      <c r="AO309" s="163"/>
      <c r="AP309" s="163"/>
      <c r="AQ309" s="163"/>
      <c r="AR309" s="163"/>
      <c r="AS309" s="163"/>
      <c r="AT309" s="163"/>
      <c r="AU309" s="163"/>
      <c r="AV309" s="163"/>
      <c r="AW309" s="163"/>
      <c r="AX309" s="163"/>
      <c r="AY309" s="163"/>
      <c r="AZ309" s="163"/>
      <c r="BA309" s="163"/>
      <c r="BB309" s="163"/>
      <c r="BC309" s="163"/>
      <c r="BD309" s="163"/>
      <c r="BE309" s="163"/>
      <c r="BF309" s="163"/>
      <c r="BG309" s="163"/>
      <c r="BH309" s="163"/>
    </row>
    <row r="310" spans="1:60" outlineLevel="2" x14ac:dyDescent="0.2">
      <c r="A310" s="164"/>
      <c r="B310" s="165"/>
      <c r="C310" s="182" t="s">
        <v>933</v>
      </c>
      <c r="D310" s="183"/>
      <c r="E310" s="184"/>
      <c r="F310" s="162"/>
      <c r="G310" s="162"/>
      <c r="H310" s="162"/>
      <c r="I310" s="162"/>
      <c r="J310" s="162"/>
      <c r="K310" s="162"/>
      <c r="L310" s="162"/>
      <c r="M310" s="162"/>
      <c r="N310" s="166"/>
      <c r="O310" s="166"/>
      <c r="P310" s="166"/>
      <c r="Q310" s="166"/>
      <c r="R310" s="162"/>
      <c r="S310" s="162"/>
      <c r="T310" s="162"/>
      <c r="U310" s="162"/>
      <c r="V310" s="162"/>
      <c r="W310" s="162"/>
      <c r="X310" s="162"/>
      <c r="Y310" s="162"/>
      <c r="Z310" s="163"/>
      <c r="AA310" s="163"/>
      <c r="AB310" s="163"/>
      <c r="AC310" s="163"/>
      <c r="AD310" s="163"/>
      <c r="AE310" s="163"/>
      <c r="AF310" s="163"/>
      <c r="AG310" s="163" t="s">
        <v>222</v>
      </c>
      <c r="AH310" s="163">
        <v>0</v>
      </c>
      <c r="AI310" s="163"/>
      <c r="AJ310" s="163"/>
      <c r="AK310" s="163"/>
      <c r="AL310" s="163"/>
      <c r="AM310" s="163"/>
      <c r="AN310" s="163"/>
      <c r="AO310" s="163"/>
      <c r="AP310" s="163"/>
      <c r="AQ310" s="163"/>
      <c r="AR310" s="163"/>
      <c r="AS310" s="163"/>
      <c r="AT310" s="163"/>
      <c r="AU310" s="163"/>
      <c r="AV310" s="163"/>
      <c r="AW310" s="163"/>
      <c r="AX310" s="163"/>
      <c r="AY310" s="163"/>
      <c r="AZ310" s="163"/>
      <c r="BA310" s="163"/>
      <c r="BB310" s="163"/>
      <c r="BC310" s="163"/>
      <c r="BD310" s="163"/>
      <c r="BE310" s="163"/>
      <c r="BF310" s="163"/>
      <c r="BG310" s="163"/>
      <c r="BH310" s="163"/>
    </row>
    <row r="311" spans="1:60" outlineLevel="3" x14ac:dyDescent="0.2">
      <c r="A311" s="164"/>
      <c r="B311" s="165"/>
      <c r="C311" s="182" t="s">
        <v>1011</v>
      </c>
      <c r="D311" s="183"/>
      <c r="E311" s="184">
        <v>1</v>
      </c>
      <c r="F311" s="162"/>
      <c r="G311" s="162"/>
      <c r="H311" s="162"/>
      <c r="I311" s="162"/>
      <c r="J311" s="162"/>
      <c r="K311" s="162"/>
      <c r="L311" s="162"/>
      <c r="M311" s="162"/>
      <c r="N311" s="166"/>
      <c r="O311" s="166"/>
      <c r="P311" s="166"/>
      <c r="Q311" s="166"/>
      <c r="R311" s="162"/>
      <c r="S311" s="162"/>
      <c r="T311" s="162"/>
      <c r="U311" s="162"/>
      <c r="V311" s="162"/>
      <c r="W311" s="162"/>
      <c r="X311" s="162"/>
      <c r="Y311" s="162"/>
      <c r="Z311" s="163"/>
      <c r="AA311" s="163"/>
      <c r="AB311" s="163"/>
      <c r="AC311" s="163"/>
      <c r="AD311" s="163"/>
      <c r="AE311" s="163"/>
      <c r="AF311" s="163"/>
      <c r="AG311" s="163" t="s">
        <v>222</v>
      </c>
      <c r="AH311" s="163">
        <v>0</v>
      </c>
      <c r="AI311" s="163"/>
      <c r="AJ311" s="163"/>
      <c r="AK311" s="163"/>
      <c r="AL311" s="163"/>
      <c r="AM311" s="163"/>
      <c r="AN311" s="163"/>
      <c r="AO311" s="163"/>
      <c r="AP311" s="163"/>
      <c r="AQ311" s="163"/>
      <c r="AR311" s="163"/>
      <c r="AS311" s="163"/>
      <c r="AT311" s="163"/>
      <c r="AU311" s="163"/>
      <c r="AV311" s="163"/>
      <c r="AW311" s="163"/>
      <c r="AX311" s="163"/>
      <c r="AY311" s="163"/>
      <c r="AZ311" s="163"/>
      <c r="BA311" s="163"/>
      <c r="BB311" s="163"/>
      <c r="BC311" s="163"/>
      <c r="BD311" s="163"/>
      <c r="BE311" s="163"/>
      <c r="BF311" s="163"/>
      <c r="BG311" s="163"/>
      <c r="BH311" s="163"/>
    </row>
    <row r="312" spans="1:60" outlineLevel="1" x14ac:dyDescent="0.2">
      <c r="A312" s="155">
        <v>52</v>
      </c>
      <c r="B312" s="156" t="s">
        <v>1012</v>
      </c>
      <c r="C312" s="157" t="s">
        <v>1013</v>
      </c>
      <c r="D312" s="158" t="s">
        <v>266</v>
      </c>
      <c r="E312" s="159">
        <v>17</v>
      </c>
      <c r="F312" s="11"/>
      <c r="G312" s="160">
        <f>ROUND(E312*F312,2)</f>
        <v>0</v>
      </c>
      <c r="H312" s="11">
        <v>0</v>
      </c>
      <c r="I312" s="160">
        <f>ROUND(E312*H312,2)</f>
        <v>0</v>
      </c>
      <c r="J312" s="11">
        <v>170.5</v>
      </c>
      <c r="K312" s="160">
        <f>ROUND(E312*J312,2)</f>
        <v>2898.5</v>
      </c>
      <c r="L312" s="160">
        <v>21</v>
      </c>
      <c r="M312" s="160">
        <f>G312*(1+L312/100)</f>
        <v>0</v>
      </c>
      <c r="N312" s="159">
        <v>0</v>
      </c>
      <c r="O312" s="159">
        <f>ROUND(E312*N312,2)</f>
        <v>0</v>
      </c>
      <c r="P312" s="159">
        <v>0</v>
      </c>
      <c r="Q312" s="159">
        <f>ROUND(E312*P312,2)</f>
        <v>0</v>
      </c>
      <c r="R312" s="160" t="s">
        <v>655</v>
      </c>
      <c r="S312" s="160" t="s">
        <v>217</v>
      </c>
      <c r="T312" s="161" t="s">
        <v>217</v>
      </c>
      <c r="U312" s="162">
        <v>0.28320000000000001</v>
      </c>
      <c r="V312" s="162">
        <f>ROUND(E312*U312,2)</f>
        <v>4.8099999999999996</v>
      </c>
      <c r="W312" s="162"/>
      <c r="X312" s="162" t="s">
        <v>218</v>
      </c>
      <c r="Y312" s="162" t="s">
        <v>175</v>
      </c>
      <c r="Z312" s="163"/>
      <c r="AA312" s="163"/>
      <c r="AB312" s="163"/>
      <c r="AC312" s="163"/>
      <c r="AD312" s="163"/>
      <c r="AE312" s="163"/>
      <c r="AF312" s="163"/>
      <c r="AG312" s="163" t="s">
        <v>219</v>
      </c>
      <c r="AH312" s="163"/>
      <c r="AI312" s="163"/>
      <c r="AJ312" s="163"/>
      <c r="AK312" s="163"/>
      <c r="AL312" s="163"/>
      <c r="AM312" s="163"/>
      <c r="AN312" s="163"/>
      <c r="AO312" s="163"/>
      <c r="AP312" s="163"/>
      <c r="AQ312" s="163"/>
      <c r="AR312" s="163"/>
      <c r="AS312" s="163"/>
      <c r="AT312" s="163"/>
      <c r="AU312" s="163"/>
      <c r="AV312" s="163"/>
      <c r="AW312" s="163"/>
      <c r="AX312" s="163"/>
      <c r="AY312" s="163"/>
      <c r="AZ312" s="163"/>
      <c r="BA312" s="163"/>
      <c r="BB312" s="163"/>
      <c r="BC312" s="163"/>
      <c r="BD312" s="163"/>
      <c r="BE312" s="163"/>
      <c r="BF312" s="163"/>
      <c r="BG312" s="163"/>
      <c r="BH312" s="163"/>
    </row>
    <row r="313" spans="1:60" outlineLevel="2" x14ac:dyDescent="0.2">
      <c r="A313" s="164"/>
      <c r="B313" s="165"/>
      <c r="C313" s="269" t="s">
        <v>713</v>
      </c>
      <c r="D313" s="270"/>
      <c r="E313" s="270"/>
      <c r="F313" s="270"/>
      <c r="G313" s="270"/>
      <c r="H313" s="162"/>
      <c r="I313" s="162"/>
      <c r="J313" s="162"/>
      <c r="K313" s="162"/>
      <c r="L313" s="162"/>
      <c r="M313" s="162"/>
      <c r="N313" s="166"/>
      <c r="O313" s="166"/>
      <c r="P313" s="166"/>
      <c r="Q313" s="166"/>
      <c r="R313" s="162"/>
      <c r="S313" s="162"/>
      <c r="T313" s="162"/>
      <c r="U313" s="162"/>
      <c r="V313" s="162"/>
      <c r="W313" s="162"/>
      <c r="X313" s="162"/>
      <c r="Y313" s="162"/>
      <c r="Z313" s="163"/>
      <c r="AA313" s="163"/>
      <c r="AB313" s="163"/>
      <c r="AC313" s="163"/>
      <c r="AD313" s="163"/>
      <c r="AE313" s="163"/>
      <c r="AF313" s="163"/>
      <c r="AG313" s="163" t="s">
        <v>221</v>
      </c>
      <c r="AH313" s="163"/>
      <c r="AI313" s="163"/>
      <c r="AJ313" s="163"/>
      <c r="AK313" s="163"/>
      <c r="AL313" s="163"/>
      <c r="AM313" s="163"/>
      <c r="AN313" s="163"/>
      <c r="AO313" s="163"/>
      <c r="AP313" s="163"/>
      <c r="AQ313" s="163"/>
      <c r="AR313" s="163"/>
      <c r="AS313" s="163"/>
      <c r="AT313" s="163"/>
      <c r="AU313" s="163"/>
      <c r="AV313" s="163"/>
      <c r="AW313" s="163"/>
      <c r="AX313" s="163"/>
      <c r="AY313" s="163"/>
      <c r="AZ313" s="163"/>
      <c r="BA313" s="163"/>
      <c r="BB313" s="163"/>
      <c r="BC313" s="163"/>
      <c r="BD313" s="163"/>
      <c r="BE313" s="163"/>
      <c r="BF313" s="163"/>
      <c r="BG313" s="163"/>
      <c r="BH313" s="163"/>
    </row>
    <row r="314" spans="1:60" outlineLevel="2" x14ac:dyDescent="0.2">
      <c r="A314" s="164"/>
      <c r="B314" s="165"/>
      <c r="C314" s="182" t="s">
        <v>1014</v>
      </c>
      <c r="D314" s="183"/>
      <c r="E314" s="184">
        <v>17</v>
      </c>
      <c r="F314" s="162"/>
      <c r="G314" s="162"/>
      <c r="H314" s="162"/>
      <c r="I314" s="162"/>
      <c r="J314" s="162"/>
      <c r="K314" s="162"/>
      <c r="L314" s="162"/>
      <c r="M314" s="162"/>
      <c r="N314" s="166"/>
      <c r="O314" s="166"/>
      <c r="P314" s="166"/>
      <c r="Q314" s="166"/>
      <c r="R314" s="162"/>
      <c r="S314" s="162"/>
      <c r="T314" s="162"/>
      <c r="U314" s="162"/>
      <c r="V314" s="162"/>
      <c r="W314" s="162"/>
      <c r="X314" s="162"/>
      <c r="Y314" s="162"/>
      <c r="Z314" s="163"/>
      <c r="AA314" s="163"/>
      <c r="AB314" s="163"/>
      <c r="AC314" s="163"/>
      <c r="AD314" s="163"/>
      <c r="AE314" s="163"/>
      <c r="AF314" s="163"/>
      <c r="AG314" s="163" t="s">
        <v>222</v>
      </c>
      <c r="AH314" s="163">
        <v>0</v>
      </c>
      <c r="AI314" s="163"/>
      <c r="AJ314" s="163"/>
      <c r="AK314" s="163"/>
      <c r="AL314" s="163"/>
      <c r="AM314" s="163"/>
      <c r="AN314" s="163"/>
      <c r="AO314" s="163"/>
      <c r="AP314" s="163"/>
      <c r="AQ314" s="163"/>
      <c r="AR314" s="163"/>
      <c r="AS314" s="163"/>
      <c r="AT314" s="163"/>
      <c r="AU314" s="163"/>
      <c r="AV314" s="163"/>
      <c r="AW314" s="163"/>
      <c r="AX314" s="163"/>
      <c r="AY314" s="163"/>
      <c r="AZ314" s="163"/>
      <c r="BA314" s="163"/>
      <c r="BB314" s="163"/>
      <c r="BC314" s="163"/>
      <c r="BD314" s="163"/>
      <c r="BE314" s="163"/>
      <c r="BF314" s="163"/>
      <c r="BG314" s="163"/>
      <c r="BH314" s="163"/>
    </row>
    <row r="315" spans="1:60" outlineLevel="1" x14ac:dyDescent="0.2">
      <c r="A315" s="155">
        <v>53</v>
      </c>
      <c r="B315" s="156" t="s">
        <v>1015</v>
      </c>
      <c r="C315" s="157" t="s">
        <v>1016</v>
      </c>
      <c r="D315" s="158" t="s">
        <v>266</v>
      </c>
      <c r="E315" s="159">
        <v>7</v>
      </c>
      <c r="F315" s="11"/>
      <c r="G315" s="160">
        <f>ROUND(E315*F315,2)</f>
        <v>0</v>
      </c>
      <c r="H315" s="11">
        <v>407.5</v>
      </c>
      <c r="I315" s="160">
        <f>ROUND(E315*H315,2)</f>
        <v>2852.5</v>
      </c>
      <c r="J315" s="11">
        <v>0</v>
      </c>
      <c r="K315" s="160">
        <f>ROUND(E315*J315,2)</f>
        <v>0</v>
      </c>
      <c r="L315" s="160">
        <v>21</v>
      </c>
      <c r="M315" s="160">
        <f>G315*(1+L315/100)</f>
        <v>0</v>
      </c>
      <c r="N315" s="159">
        <v>0</v>
      </c>
      <c r="O315" s="159">
        <f>ROUND(E315*N315,2)</f>
        <v>0</v>
      </c>
      <c r="P315" s="159">
        <v>0</v>
      </c>
      <c r="Q315" s="159">
        <f>ROUND(E315*P315,2)</f>
        <v>0</v>
      </c>
      <c r="R315" s="160" t="s">
        <v>239</v>
      </c>
      <c r="S315" s="160" t="s">
        <v>217</v>
      </c>
      <c r="T315" s="161" t="s">
        <v>217</v>
      </c>
      <c r="U315" s="162">
        <v>0</v>
      </c>
      <c r="V315" s="162">
        <f>ROUND(E315*U315,2)</f>
        <v>0</v>
      </c>
      <c r="W315" s="162"/>
      <c r="X315" s="162" t="s">
        <v>240</v>
      </c>
      <c r="Y315" s="162" t="s">
        <v>175</v>
      </c>
      <c r="Z315" s="163"/>
      <c r="AA315" s="163"/>
      <c r="AB315" s="163"/>
      <c r="AC315" s="163"/>
      <c r="AD315" s="163"/>
      <c r="AE315" s="163"/>
      <c r="AF315" s="163"/>
      <c r="AG315" s="163" t="s">
        <v>270</v>
      </c>
      <c r="AH315" s="163"/>
      <c r="AI315" s="163"/>
      <c r="AJ315" s="163"/>
      <c r="AK315" s="163"/>
      <c r="AL315" s="163"/>
      <c r="AM315" s="163"/>
      <c r="AN315" s="163"/>
      <c r="AO315" s="163"/>
      <c r="AP315" s="163"/>
      <c r="AQ315" s="163"/>
      <c r="AR315" s="163"/>
      <c r="AS315" s="163"/>
      <c r="AT315" s="163"/>
      <c r="AU315" s="163"/>
      <c r="AV315" s="163"/>
      <c r="AW315" s="163"/>
      <c r="AX315" s="163"/>
      <c r="AY315" s="163"/>
      <c r="AZ315" s="163"/>
      <c r="BA315" s="163"/>
      <c r="BB315" s="163"/>
      <c r="BC315" s="163"/>
      <c r="BD315" s="163"/>
      <c r="BE315" s="163"/>
      <c r="BF315" s="163"/>
      <c r="BG315" s="163"/>
      <c r="BH315" s="163"/>
    </row>
    <row r="316" spans="1:60" outlineLevel="2" x14ac:dyDescent="0.2">
      <c r="A316" s="164"/>
      <c r="B316" s="165"/>
      <c r="C316" s="182" t="s">
        <v>933</v>
      </c>
      <c r="D316" s="183"/>
      <c r="E316" s="184"/>
      <c r="F316" s="162"/>
      <c r="G316" s="162"/>
      <c r="H316" s="162"/>
      <c r="I316" s="162"/>
      <c r="J316" s="162"/>
      <c r="K316" s="162"/>
      <c r="L316" s="162"/>
      <c r="M316" s="162"/>
      <c r="N316" s="166"/>
      <c r="O316" s="166"/>
      <c r="P316" s="166"/>
      <c r="Q316" s="166"/>
      <c r="R316" s="162"/>
      <c r="S316" s="162"/>
      <c r="T316" s="162"/>
      <c r="U316" s="162"/>
      <c r="V316" s="162"/>
      <c r="W316" s="162"/>
      <c r="X316" s="162"/>
      <c r="Y316" s="162"/>
      <c r="Z316" s="163"/>
      <c r="AA316" s="163"/>
      <c r="AB316" s="163"/>
      <c r="AC316" s="163"/>
      <c r="AD316" s="163"/>
      <c r="AE316" s="163"/>
      <c r="AF316" s="163"/>
      <c r="AG316" s="163" t="s">
        <v>222</v>
      </c>
      <c r="AH316" s="163">
        <v>0</v>
      </c>
      <c r="AI316" s="163"/>
      <c r="AJ316" s="163"/>
      <c r="AK316" s="163"/>
      <c r="AL316" s="163"/>
      <c r="AM316" s="163"/>
      <c r="AN316" s="163"/>
      <c r="AO316" s="163"/>
      <c r="AP316" s="163"/>
      <c r="AQ316" s="163"/>
      <c r="AR316" s="163"/>
      <c r="AS316" s="163"/>
      <c r="AT316" s="163"/>
      <c r="AU316" s="163"/>
      <c r="AV316" s="163"/>
      <c r="AW316" s="163"/>
      <c r="AX316" s="163"/>
      <c r="AY316" s="163"/>
      <c r="AZ316" s="163"/>
      <c r="BA316" s="163"/>
      <c r="BB316" s="163"/>
      <c r="BC316" s="163"/>
      <c r="BD316" s="163"/>
      <c r="BE316" s="163"/>
      <c r="BF316" s="163"/>
      <c r="BG316" s="163"/>
      <c r="BH316" s="163"/>
    </row>
    <row r="317" spans="1:60" outlineLevel="3" x14ac:dyDescent="0.2">
      <c r="A317" s="164"/>
      <c r="B317" s="165"/>
      <c r="C317" s="182" t="s">
        <v>1017</v>
      </c>
      <c r="D317" s="183"/>
      <c r="E317" s="184">
        <v>7</v>
      </c>
      <c r="F317" s="162"/>
      <c r="G317" s="162"/>
      <c r="H317" s="162"/>
      <c r="I317" s="162"/>
      <c r="J317" s="162"/>
      <c r="K317" s="162"/>
      <c r="L317" s="162"/>
      <c r="M317" s="162"/>
      <c r="N317" s="166"/>
      <c r="O317" s="166"/>
      <c r="P317" s="166"/>
      <c r="Q317" s="166"/>
      <c r="R317" s="162"/>
      <c r="S317" s="162"/>
      <c r="T317" s="162"/>
      <c r="U317" s="162"/>
      <c r="V317" s="162"/>
      <c r="W317" s="162"/>
      <c r="X317" s="162"/>
      <c r="Y317" s="162"/>
      <c r="Z317" s="163"/>
      <c r="AA317" s="163"/>
      <c r="AB317" s="163"/>
      <c r="AC317" s="163"/>
      <c r="AD317" s="163"/>
      <c r="AE317" s="163"/>
      <c r="AF317" s="163"/>
      <c r="AG317" s="163" t="s">
        <v>222</v>
      </c>
      <c r="AH317" s="163">
        <v>0</v>
      </c>
      <c r="AI317" s="163"/>
      <c r="AJ317" s="163"/>
      <c r="AK317" s="163"/>
      <c r="AL317" s="163"/>
      <c r="AM317" s="163"/>
      <c r="AN317" s="163"/>
      <c r="AO317" s="163"/>
      <c r="AP317" s="163"/>
      <c r="AQ317" s="163"/>
      <c r="AR317" s="163"/>
      <c r="AS317" s="163"/>
      <c r="AT317" s="163"/>
      <c r="AU317" s="163"/>
      <c r="AV317" s="163"/>
      <c r="AW317" s="163"/>
      <c r="AX317" s="163"/>
      <c r="AY317" s="163"/>
      <c r="AZ317" s="163"/>
      <c r="BA317" s="163"/>
      <c r="BB317" s="163"/>
      <c r="BC317" s="163"/>
      <c r="BD317" s="163"/>
      <c r="BE317" s="163"/>
      <c r="BF317" s="163"/>
      <c r="BG317" s="163"/>
      <c r="BH317" s="163"/>
    </row>
    <row r="318" spans="1:60" outlineLevel="1" x14ac:dyDescent="0.2">
      <c r="A318" s="155">
        <v>54</v>
      </c>
      <c r="B318" s="156" t="s">
        <v>1018</v>
      </c>
      <c r="C318" s="157" t="s">
        <v>1019</v>
      </c>
      <c r="D318" s="158" t="s">
        <v>266</v>
      </c>
      <c r="E318" s="159">
        <v>2</v>
      </c>
      <c r="F318" s="11"/>
      <c r="G318" s="160">
        <f>ROUND(E318*F318,2)</f>
        <v>0</v>
      </c>
      <c r="H318" s="11">
        <v>1576</v>
      </c>
      <c r="I318" s="160">
        <f>ROUND(E318*H318,2)</f>
        <v>3152</v>
      </c>
      <c r="J318" s="11">
        <v>0</v>
      </c>
      <c r="K318" s="160">
        <f>ROUND(E318*J318,2)</f>
        <v>0</v>
      </c>
      <c r="L318" s="160">
        <v>21</v>
      </c>
      <c r="M318" s="160">
        <f>G318*(1+L318/100)</f>
        <v>0</v>
      </c>
      <c r="N318" s="159">
        <v>0</v>
      </c>
      <c r="O318" s="159">
        <f>ROUND(E318*N318,2)</f>
        <v>0</v>
      </c>
      <c r="P318" s="159">
        <v>0</v>
      </c>
      <c r="Q318" s="159">
        <f>ROUND(E318*P318,2)</f>
        <v>0</v>
      </c>
      <c r="R318" s="160"/>
      <c r="S318" s="160" t="s">
        <v>173</v>
      </c>
      <c r="T318" s="161" t="s">
        <v>174</v>
      </c>
      <c r="U318" s="162">
        <v>0</v>
      </c>
      <c r="V318" s="162">
        <f>ROUND(E318*U318,2)</f>
        <v>0</v>
      </c>
      <c r="W318" s="162"/>
      <c r="X318" s="162" t="s">
        <v>240</v>
      </c>
      <c r="Y318" s="162" t="s">
        <v>175</v>
      </c>
      <c r="Z318" s="163"/>
      <c r="AA318" s="163"/>
      <c r="AB318" s="163"/>
      <c r="AC318" s="163"/>
      <c r="AD318" s="163"/>
      <c r="AE318" s="163"/>
      <c r="AF318" s="163"/>
      <c r="AG318" s="163" t="s">
        <v>270</v>
      </c>
      <c r="AH318" s="163"/>
      <c r="AI318" s="163"/>
      <c r="AJ318" s="163"/>
      <c r="AK318" s="163"/>
      <c r="AL318" s="163"/>
      <c r="AM318" s="163"/>
      <c r="AN318" s="163"/>
      <c r="AO318" s="163"/>
      <c r="AP318" s="163"/>
      <c r="AQ318" s="163"/>
      <c r="AR318" s="163"/>
      <c r="AS318" s="163"/>
      <c r="AT318" s="163"/>
      <c r="AU318" s="163"/>
      <c r="AV318" s="163"/>
      <c r="AW318" s="163"/>
      <c r="AX318" s="163"/>
      <c r="AY318" s="163"/>
      <c r="AZ318" s="163"/>
      <c r="BA318" s="163"/>
      <c r="BB318" s="163"/>
      <c r="BC318" s="163"/>
      <c r="BD318" s="163"/>
      <c r="BE318" s="163"/>
      <c r="BF318" s="163"/>
      <c r="BG318" s="163"/>
      <c r="BH318" s="163"/>
    </row>
    <row r="319" spans="1:60" outlineLevel="2" x14ac:dyDescent="0.2">
      <c r="A319" s="164"/>
      <c r="B319" s="165"/>
      <c r="C319" s="182" t="s">
        <v>933</v>
      </c>
      <c r="D319" s="183"/>
      <c r="E319" s="184"/>
      <c r="F319" s="162"/>
      <c r="G319" s="162"/>
      <c r="H319" s="162"/>
      <c r="I319" s="162"/>
      <c r="J319" s="162"/>
      <c r="K319" s="162"/>
      <c r="L319" s="162"/>
      <c r="M319" s="162"/>
      <c r="N319" s="166"/>
      <c r="O319" s="166"/>
      <c r="P319" s="166"/>
      <c r="Q319" s="166"/>
      <c r="R319" s="162"/>
      <c r="S319" s="162"/>
      <c r="T319" s="162"/>
      <c r="U319" s="162"/>
      <c r="V319" s="162"/>
      <c r="W319" s="162"/>
      <c r="X319" s="162"/>
      <c r="Y319" s="162"/>
      <c r="Z319" s="163"/>
      <c r="AA319" s="163"/>
      <c r="AB319" s="163"/>
      <c r="AC319" s="163"/>
      <c r="AD319" s="163"/>
      <c r="AE319" s="163"/>
      <c r="AF319" s="163"/>
      <c r="AG319" s="163" t="s">
        <v>222</v>
      </c>
      <c r="AH319" s="163">
        <v>0</v>
      </c>
      <c r="AI319" s="163"/>
      <c r="AJ319" s="163"/>
      <c r="AK319" s="163"/>
      <c r="AL319" s="163"/>
      <c r="AM319" s="163"/>
      <c r="AN319" s="163"/>
      <c r="AO319" s="163"/>
      <c r="AP319" s="163"/>
      <c r="AQ319" s="163"/>
      <c r="AR319" s="163"/>
      <c r="AS319" s="163"/>
      <c r="AT319" s="163"/>
      <c r="AU319" s="163"/>
      <c r="AV319" s="163"/>
      <c r="AW319" s="163"/>
      <c r="AX319" s="163"/>
      <c r="AY319" s="163"/>
      <c r="AZ319" s="163"/>
      <c r="BA319" s="163"/>
      <c r="BB319" s="163"/>
      <c r="BC319" s="163"/>
      <c r="BD319" s="163"/>
      <c r="BE319" s="163"/>
      <c r="BF319" s="163"/>
      <c r="BG319" s="163"/>
      <c r="BH319" s="163"/>
    </row>
    <row r="320" spans="1:60" outlineLevel="3" x14ac:dyDescent="0.2">
      <c r="A320" s="164"/>
      <c r="B320" s="165"/>
      <c r="C320" s="182" t="s">
        <v>1020</v>
      </c>
      <c r="D320" s="183"/>
      <c r="E320" s="184">
        <v>2</v>
      </c>
      <c r="F320" s="162"/>
      <c r="G320" s="162"/>
      <c r="H320" s="162"/>
      <c r="I320" s="162"/>
      <c r="J320" s="162"/>
      <c r="K320" s="162"/>
      <c r="L320" s="162"/>
      <c r="M320" s="162"/>
      <c r="N320" s="166"/>
      <c r="O320" s="166"/>
      <c r="P320" s="166"/>
      <c r="Q320" s="166"/>
      <c r="R320" s="162"/>
      <c r="S320" s="162"/>
      <c r="T320" s="162"/>
      <c r="U320" s="162"/>
      <c r="V320" s="162"/>
      <c r="W320" s="162"/>
      <c r="X320" s="162"/>
      <c r="Y320" s="162"/>
      <c r="Z320" s="163"/>
      <c r="AA320" s="163"/>
      <c r="AB320" s="163"/>
      <c r="AC320" s="163"/>
      <c r="AD320" s="163"/>
      <c r="AE320" s="163"/>
      <c r="AF320" s="163"/>
      <c r="AG320" s="163" t="s">
        <v>222</v>
      </c>
      <c r="AH320" s="163">
        <v>0</v>
      </c>
      <c r="AI320" s="163"/>
      <c r="AJ320" s="163"/>
      <c r="AK320" s="163"/>
      <c r="AL320" s="163"/>
      <c r="AM320" s="163"/>
      <c r="AN320" s="163"/>
      <c r="AO320" s="163"/>
      <c r="AP320" s="163"/>
      <c r="AQ320" s="163"/>
      <c r="AR320" s="163"/>
      <c r="AS320" s="163"/>
      <c r="AT320" s="163"/>
      <c r="AU320" s="163"/>
      <c r="AV320" s="163"/>
      <c r="AW320" s="163"/>
      <c r="AX320" s="163"/>
      <c r="AY320" s="163"/>
      <c r="AZ320" s="163"/>
      <c r="BA320" s="163"/>
      <c r="BB320" s="163"/>
      <c r="BC320" s="163"/>
      <c r="BD320" s="163"/>
      <c r="BE320" s="163"/>
      <c r="BF320" s="163"/>
      <c r="BG320" s="163"/>
      <c r="BH320" s="163"/>
    </row>
    <row r="321" spans="1:60" ht="22.5" outlineLevel="1" x14ac:dyDescent="0.2">
      <c r="A321" s="155">
        <v>55</v>
      </c>
      <c r="B321" s="156" t="s">
        <v>1021</v>
      </c>
      <c r="C321" s="157" t="s">
        <v>1022</v>
      </c>
      <c r="D321" s="158" t="s">
        <v>266</v>
      </c>
      <c r="E321" s="159">
        <v>4</v>
      </c>
      <c r="F321" s="11"/>
      <c r="G321" s="160">
        <f>ROUND(E321*F321,2)</f>
        <v>0</v>
      </c>
      <c r="H321" s="11">
        <v>965</v>
      </c>
      <c r="I321" s="160">
        <f>ROUND(E321*H321,2)</f>
        <v>3860</v>
      </c>
      <c r="J321" s="11">
        <v>0</v>
      </c>
      <c r="K321" s="160">
        <f>ROUND(E321*J321,2)</f>
        <v>0</v>
      </c>
      <c r="L321" s="160">
        <v>21</v>
      </c>
      <c r="M321" s="160">
        <f>G321*(1+L321/100)</f>
        <v>0</v>
      </c>
      <c r="N321" s="159">
        <v>5.6999999999999998E-4</v>
      </c>
      <c r="O321" s="159">
        <f>ROUND(E321*N321,2)</f>
        <v>0</v>
      </c>
      <c r="P321" s="159">
        <v>0</v>
      </c>
      <c r="Q321" s="159">
        <f>ROUND(E321*P321,2)</f>
        <v>0</v>
      </c>
      <c r="R321" s="160" t="s">
        <v>239</v>
      </c>
      <c r="S321" s="160" t="s">
        <v>217</v>
      </c>
      <c r="T321" s="161" t="s">
        <v>174</v>
      </c>
      <c r="U321" s="162">
        <v>0</v>
      </c>
      <c r="V321" s="162">
        <f>ROUND(E321*U321,2)</f>
        <v>0</v>
      </c>
      <c r="W321" s="162"/>
      <c r="X321" s="162" t="s">
        <v>240</v>
      </c>
      <c r="Y321" s="162" t="s">
        <v>175</v>
      </c>
      <c r="Z321" s="163"/>
      <c r="AA321" s="163"/>
      <c r="AB321" s="163"/>
      <c r="AC321" s="163"/>
      <c r="AD321" s="163"/>
      <c r="AE321" s="163"/>
      <c r="AF321" s="163"/>
      <c r="AG321" s="163" t="s">
        <v>270</v>
      </c>
      <c r="AH321" s="163"/>
      <c r="AI321" s="163"/>
      <c r="AJ321" s="163"/>
      <c r="AK321" s="163"/>
      <c r="AL321" s="163"/>
      <c r="AM321" s="163"/>
      <c r="AN321" s="163"/>
      <c r="AO321" s="163"/>
      <c r="AP321" s="163"/>
      <c r="AQ321" s="163"/>
      <c r="AR321" s="163"/>
      <c r="AS321" s="163"/>
      <c r="AT321" s="163"/>
      <c r="AU321" s="163"/>
      <c r="AV321" s="163"/>
      <c r="AW321" s="163"/>
      <c r="AX321" s="163"/>
      <c r="AY321" s="163"/>
      <c r="AZ321" s="163"/>
      <c r="BA321" s="163"/>
      <c r="BB321" s="163"/>
      <c r="BC321" s="163"/>
      <c r="BD321" s="163"/>
      <c r="BE321" s="163"/>
      <c r="BF321" s="163"/>
      <c r="BG321" s="163"/>
      <c r="BH321" s="163"/>
    </row>
    <row r="322" spans="1:60" outlineLevel="2" x14ac:dyDescent="0.2">
      <c r="A322" s="164"/>
      <c r="B322" s="165"/>
      <c r="C322" s="182" t="s">
        <v>933</v>
      </c>
      <c r="D322" s="183"/>
      <c r="E322" s="184"/>
      <c r="F322" s="162"/>
      <c r="G322" s="162"/>
      <c r="H322" s="162"/>
      <c r="I322" s="162"/>
      <c r="J322" s="162"/>
      <c r="K322" s="162"/>
      <c r="L322" s="162"/>
      <c r="M322" s="162"/>
      <c r="N322" s="166"/>
      <c r="O322" s="166"/>
      <c r="P322" s="166"/>
      <c r="Q322" s="166"/>
      <c r="R322" s="162"/>
      <c r="S322" s="162"/>
      <c r="T322" s="162"/>
      <c r="U322" s="162"/>
      <c r="V322" s="162"/>
      <c r="W322" s="162"/>
      <c r="X322" s="162"/>
      <c r="Y322" s="162"/>
      <c r="Z322" s="163"/>
      <c r="AA322" s="163"/>
      <c r="AB322" s="163"/>
      <c r="AC322" s="163"/>
      <c r="AD322" s="163"/>
      <c r="AE322" s="163"/>
      <c r="AF322" s="163"/>
      <c r="AG322" s="163" t="s">
        <v>222</v>
      </c>
      <c r="AH322" s="163">
        <v>0</v>
      </c>
      <c r="AI322" s="163"/>
      <c r="AJ322" s="163"/>
      <c r="AK322" s="163"/>
      <c r="AL322" s="163"/>
      <c r="AM322" s="163"/>
      <c r="AN322" s="163"/>
      <c r="AO322" s="163"/>
      <c r="AP322" s="163"/>
      <c r="AQ322" s="163"/>
      <c r="AR322" s="163"/>
      <c r="AS322" s="163"/>
      <c r="AT322" s="163"/>
      <c r="AU322" s="163"/>
      <c r="AV322" s="163"/>
      <c r="AW322" s="163"/>
      <c r="AX322" s="163"/>
      <c r="AY322" s="163"/>
      <c r="AZ322" s="163"/>
      <c r="BA322" s="163"/>
      <c r="BB322" s="163"/>
      <c r="BC322" s="163"/>
      <c r="BD322" s="163"/>
      <c r="BE322" s="163"/>
      <c r="BF322" s="163"/>
      <c r="BG322" s="163"/>
      <c r="BH322" s="163"/>
    </row>
    <row r="323" spans="1:60" outlineLevel="3" x14ac:dyDescent="0.2">
      <c r="A323" s="164"/>
      <c r="B323" s="165"/>
      <c r="C323" s="182" t="s">
        <v>1023</v>
      </c>
      <c r="D323" s="183"/>
      <c r="E323" s="184">
        <v>4</v>
      </c>
      <c r="F323" s="162"/>
      <c r="G323" s="162"/>
      <c r="H323" s="162"/>
      <c r="I323" s="162"/>
      <c r="J323" s="162"/>
      <c r="K323" s="162"/>
      <c r="L323" s="162"/>
      <c r="M323" s="162"/>
      <c r="N323" s="166"/>
      <c r="O323" s="166"/>
      <c r="P323" s="166"/>
      <c r="Q323" s="166"/>
      <c r="R323" s="162"/>
      <c r="S323" s="162"/>
      <c r="T323" s="162"/>
      <c r="U323" s="162"/>
      <c r="V323" s="162"/>
      <c r="W323" s="162"/>
      <c r="X323" s="162"/>
      <c r="Y323" s="162"/>
      <c r="Z323" s="163"/>
      <c r="AA323" s="163"/>
      <c r="AB323" s="163"/>
      <c r="AC323" s="163"/>
      <c r="AD323" s="163"/>
      <c r="AE323" s="163"/>
      <c r="AF323" s="163"/>
      <c r="AG323" s="163" t="s">
        <v>222</v>
      </c>
      <c r="AH323" s="163">
        <v>0</v>
      </c>
      <c r="AI323" s="163"/>
      <c r="AJ323" s="163"/>
      <c r="AK323" s="163"/>
      <c r="AL323" s="163"/>
      <c r="AM323" s="163"/>
      <c r="AN323" s="163"/>
      <c r="AO323" s="163"/>
      <c r="AP323" s="163"/>
      <c r="AQ323" s="163"/>
      <c r="AR323" s="163"/>
      <c r="AS323" s="163"/>
      <c r="AT323" s="163"/>
      <c r="AU323" s="163"/>
      <c r="AV323" s="163"/>
      <c r="AW323" s="163"/>
      <c r="AX323" s="163"/>
      <c r="AY323" s="163"/>
      <c r="AZ323" s="163"/>
      <c r="BA323" s="163"/>
      <c r="BB323" s="163"/>
      <c r="BC323" s="163"/>
      <c r="BD323" s="163"/>
      <c r="BE323" s="163"/>
      <c r="BF323" s="163"/>
      <c r="BG323" s="163"/>
      <c r="BH323" s="163"/>
    </row>
    <row r="324" spans="1:60" outlineLevel="1" x14ac:dyDescent="0.2">
      <c r="A324" s="155">
        <v>56</v>
      </c>
      <c r="B324" s="156" t="s">
        <v>1024</v>
      </c>
      <c r="C324" s="157" t="s">
        <v>1025</v>
      </c>
      <c r="D324" s="158" t="s">
        <v>266</v>
      </c>
      <c r="E324" s="159">
        <v>4</v>
      </c>
      <c r="F324" s="11"/>
      <c r="G324" s="160">
        <f>ROUND(E324*F324,2)</f>
        <v>0</v>
      </c>
      <c r="H324" s="11">
        <v>1642</v>
      </c>
      <c r="I324" s="160">
        <f>ROUND(E324*H324,2)</f>
        <v>6568</v>
      </c>
      <c r="J324" s="11">
        <v>0</v>
      </c>
      <c r="K324" s="160">
        <f>ROUND(E324*J324,2)</f>
        <v>0</v>
      </c>
      <c r="L324" s="160">
        <v>21</v>
      </c>
      <c r="M324" s="160">
        <f>G324*(1+L324/100)</f>
        <v>0</v>
      </c>
      <c r="N324" s="159">
        <v>0</v>
      </c>
      <c r="O324" s="159">
        <f>ROUND(E324*N324,2)</f>
        <v>0</v>
      </c>
      <c r="P324" s="159">
        <v>0</v>
      </c>
      <c r="Q324" s="159">
        <f>ROUND(E324*P324,2)</f>
        <v>0</v>
      </c>
      <c r="R324" s="160"/>
      <c r="S324" s="160" t="s">
        <v>173</v>
      </c>
      <c r="T324" s="161" t="s">
        <v>174</v>
      </c>
      <c r="U324" s="162">
        <v>0</v>
      </c>
      <c r="V324" s="162">
        <f>ROUND(E324*U324,2)</f>
        <v>0</v>
      </c>
      <c r="W324" s="162"/>
      <c r="X324" s="162" t="s">
        <v>240</v>
      </c>
      <c r="Y324" s="162" t="s">
        <v>175</v>
      </c>
      <c r="Z324" s="163"/>
      <c r="AA324" s="163"/>
      <c r="AB324" s="163"/>
      <c r="AC324" s="163"/>
      <c r="AD324" s="163"/>
      <c r="AE324" s="163"/>
      <c r="AF324" s="163"/>
      <c r="AG324" s="163" t="s">
        <v>270</v>
      </c>
      <c r="AH324" s="163"/>
      <c r="AI324" s="163"/>
      <c r="AJ324" s="163"/>
      <c r="AK324" s="163"/>
      <c r="AL324" s="163"/>
      <c r="AM324" s="163"/>
      <c r="AN324" s="163"/>
      <c r="AO324" s="163"/>
      <c r="AP324" s="163"/>
      <c r="AQ324" s="163"/>
      <c r="AR324" s="163"/>
      <c r="AS324" s="163"/>
      <c r="AT324" s="163"/>
      <c r="AU324" s="163"/>
      <c r="AV324" s="163"/>
      <c r="AW324" s="163"/>
      <c r="AX324" s="163"/>
      <c r="AY324" s="163"/>
      <c r="AZ324" s="163"/>
      <c r="BA324" s="163"/>
      <c r="BB324" s="163"/>
      <c r="BC324" s="163"/>
      <c r="BD324" s="163"/>
      <c r="BE324" s="163"/>
      <c r="BF324" s="163"/>
      <c r="BG324" s="163"/>
      <c r="BH324" s="163"/>
    </row>
    <row r="325" spans="1:60" outlineLevel="2" x14ac:dyDescent="0.2">
      <c r="A325" s="164"/>
      <c r="B325" s="165"/>
      <c r="C325" s="182" t="s">
        <v>933</v>
      </c>
      <c r="D325" s="183"/>
      <c r="E325" s="184"/>
      <c r="F325" s="162"/>
      <c r="G325" s="162"/>
      <c r="H325" s="162"/>
      <c r="I325" s="162"/>
      <c r="J325" s="162"/>
      <c r="K325" s="162"/>
      <c r="L325" s="162"/>
      <c r="M325" s="162"/>
      <c r="N325" s="166"/>
      <c r="O325" s="166"/>
      <c r="P325" s="166"/>
      <c r="Q325" s="166"/>
      <c r="R325" s="162"/>
      <c r="S325" s="162"/>
      <c r="T325" s="162"/>
      <c r="U325" s="162"/>
      <c r="V325" s="162"/>
      <c r="W325" s="162"/>
      <c r="X325" s="162"/>
      <c r="Y325" s="162"/>
      <c r="Z325" s="163"/>
      <c r="AA325" s="163"/>
      <c r="AB325" s="163"/>
      <c r="AC325" s="163"/>
      <c r="AD325" s="163"/>
      <c r="AE325" s="163"/>
      <c r="AF325" s="163"/>
      <c r="AG325" s="163" t="s">
        <v>222</v>
      </c>
      <c r="AH325" s="163">
        <v>0</v>
      </c>
      <c r="AI325" s="163"/>
      <c r="AJ325" s="163"/>
      <c r="AK325" s="163"/>
      <c r="AL325" s="163"/>
      <c r="AM325" s="163"/>
      <c r="AN325" s="163"/>
      <c r="AO325" s="163"/>
      <c r="AP325" s="163"/>
      <c r="AQ325" s="163"/>
      <c r="AR325" s="163"/>
      <c r="AS325" s="163"/>
      <c r="AT325" s="163"/>
      <c r="AU325" s="163"/>
      <c r="AV325" s="163"/>
      <c r="AW325" s="163"/>
      <c r="AX325" s="163"/>
      <c r="AY325" s="163"/>
      <c r="AZ325" s="163"/>
      <c r="BA325" s="163"/>
      <c r="BB325" s="163"/>
      <c r="BC325" s="163"/>
      <c r="BD325" s="163"/>
      <c r="BE325" s="163"/>
      <c r="BF325" s="163"/>
      <c r="BG325" s="163"/>
      <c r="BH325" s="163"/>
    </row>
    <row r="326" spans="1:60" outlineLevel="3" x14ac:dyDescent="0.2">
      <c r="A326" s="164"/>
      <c r="B326" s="165"/>
      <c r="C326" s="182" t="s">
        <v>1023</v>
      </c>
      <c r="D326" s="183"/>
      <c r="E326" s="184">
        <v>4</v>
      </c>
      <c r="F326" s="162"/>
      <c r="G326" s="162"/>
      <c r="H326" s="162"/>
      <c r="I326" s="162"/>
      <c r="J326" s="162"/>
      <c r="K326" s="162"/>
      <c r="L326" s="162"/>
      <c r="M326" s="162"/>
      <c r="N326" s="166"/>
      <c r="O326" s="166"/>
      <c r="P326" s="166"/>
      <c r="Q326" s="166"/>
      <c r="R326" s="162"/>
      <c r="S326" s="162"/>
      <c r="T326" s="162"/>
      <c r="U326" s="162"/>
      <c r="V326" s="162"/>
      <c r="W326" s="162"/>
      <c r="X326" s="162"/>
      <c r="Y326" s="162"/>
      <c r="Z326" s="163"/>
      <c r="AA326" s="163"/>
      <c r="AB326" s="163"/>
      <c r="AC326" s="163"/>
      <c r="AD326" s="163"/>
      <c r="AE326" s="163"/>
      <c r="AF326" s="163"/>
      <c r="AG326" s="163" t="s">
        <v>222</v>
      </c>
      <c r="AH326" s="163">
        <v>0</v>
      </c>
      <c r="AI326" s="163"/>
      <c r="AJ326" s="163"/>
      <c r="AK326" s="163"/>
      <c r="AL326" s="163"/>
      <c r="AM326" s="163"/>
      <c r="AN326" s="163"/>
      <c r="AO326" s="163"/>
      <c r="AP326" s="163"/>
      <c r="AQ326" s="163"/>
      <c r="AR326" s="163"/>
      <c r="AS326" s="163"/>
      <c r="AT326" s="163"/>
      <c r="AU326" s="163"/>
      <c r="AV326" s="163"/>
      <c r="AW326" s="163"/>
      <c r="AX326" s="163"/>
      <c r="AY326" s="163"/>
      <c r="AZ326" s="163"/>
      <c r="BA326" s="163"/>
      <c r="BB326" s="163"/>
      <c r="BC326" s="163"/>
      <c r="BD326" s="163"/>
      <c r="BE326" s="163"/>
      <c r="BF326" s="163"/>
      <c r="BG326" s="163"/>
      <c r="BH326" s="163"/>
    </row>
    <row r="327" spans="1:60" outlineLevel="1" x14ac:dyDescent="0.2">
      <c r="A327" s="155">
        <v>57</v>
      </c>
      <c r="B327" s="156" t="s">
        <v>1026</v>
      </c>
      <c r="C327" s="157" t="s">
        <v>1027</v>
      </c>
      <c r="D327" s="158" t="s">
        <v>266</v>
      </c>
      <c r="E327" s="159">
        <v>1</v>
      </c>
      <c r="F327" s="11"/>
      <c r="G327" s="160">
        <f>ROUND(E327*F327,2)</f>
        <v>0</v>
      </c>
      <c r="H327" s="11">
        <v>0</v>
      </c>
      <c r="I327" s="160">
        <f>ROUND(E327*H327,2)</f>
        <v>0</v>
      </c>
      <c r="J327" s="11">
        <v>194.5</v>
      </c>
      <c r="K327" s="160">
        <f>ROUND(E327*J327,2)</f>
        <v>194.5</v>
      </c>
      <c r="L327" s="160">
        <v>21</v>
      </c>
      <c r="M327" s="160">
        <f>G327*(1+L327/100)</f>
        <v>0</v>
      </c>
      <c r="N327" s="159">
        <v>0</v>
      </c>
      <c r="O327" s="159">
        <f>ROUND(E327*N327,2)</f>
        <v>0</v>
      </c>
      <c r="P327" s="159">
        <v>0</v>
      </c>
      <c r="Q327" s="159">
        <f>ROUND(E327*P327,2)</f>
        <v>0</v>
      </c>
      <c r="R327" s="160" t="s">
        <v>655</v>
      </c>
      <c r="S327" s="160" t="s">
        <v>217</v>
      </c>
      <c r="T327" s="161" t="s">
        <v>217</v>
      </c>
      <c r="U327" s="162">
        <v>0.32328000000000001</v>
      </c>
      <c r="V327" s="162">
        <f>ROUND(E327*U327,2)</f>
        <v>0.32</v>
      </c>
      <c r="W327" s="162"/>
      <c r="X327" s="162" t="s">
        <v>218</v>
      </c>
      <c r="Y327" s="162" t="s">
        <v>175</v>
      </c>
      <c r="Z327" s="163"/>
      <c r="AA327" s="163"/>
      <c r="AB327" s="163"/>
      <c r="AC327" s="163"/>
      <c r="AD327" s="163"/>
      <c r="AE327" s="163"/>
      <c r="AF327" s="163"/>
      <c r="AG327" s="163" t="s">
        <v>219</v>
      </c>
      <c r="AH327" s="163"/>
      <c r="AI327" s="163"/>
      <c r="AJ327" s="163"/>
      <c r="AK327" s="163"/>
      <c r="AL327" s="163"/>
      <c r="AM327" s="163"/>
      <c r="AN327" s="163"/>
      <c r="AO327" s="163"/>
      <c r="AP327" s="163"/>
      <c r="AQ327" s="163"/>
      <c r="AR327" s="163"/>
      <c r="AS327" s="163"/>
      <c r="AT327" s="163"/>
      <c r="AU327" s="163"/>
      <c r="AV327" s="163"/>
      <c r="AW327" s="163"/>
      <c r="AX327" s="163"/>
      <c r="AY327" s="163"/>
      <c r="AZ327" s="163"/>
      <c r="BA327" s="163"/>
      <c r="BB327" s="163"/>
      <c r="BC327" s="163"/>
      <c r="BD327" s="163"/>
      <c r="BE327" s="163"/>
      <c r="BF327" s="163"/>
      <c r="BG327" s="163"/>
      <c r="BH327" s="163"/>
    </row>
    <row r="328" spans="1:60" outlineLevel="2" x14ac:dyDescent="0.2">
      <c r="A328" s="164"/>
      <c r="B328" s="165"/>
      <c r="C328" s="269" t="s">
        <v>713</v>
      </c>
      <c r="D328" s="270"/>
      <c r="E328" s="270"/>
      <c r="F328" s="270"/>
      <c r="G328" s="270"/>
      <c r="H328" s="162"/>
      <c r="I328" s="162"/>
      <c r="J328" s="162"/>
      <c r="K328" s="162"/>
      <c r="L328" s="162"/>
      <c r="M328" s="162"/>
      <c r="N328" s="166"/>
      <c r="O328" s="166"/>
      <c r="P328" s="166"/>
      <c r="Q328" s="166"/>
      <c r="R328" s="162"/>
      <c r="S328" s="162"/>
      <c r="T328" s="162"/>
      <c r="U328" s="162"/>
      <c r="V328" s="162"/>
      <c r="W328" s="162"/>
      <c r="X328" s="162"/>
      <c r="Y328" s="162"/>
      <c r="Z328" s="163"/>
      <c r="AA328" s="163"/>
      <c r="AB328" s="163"/>
      <c r="AC328" s="163"/>
      <c r="AD328" s="163"/>
      <c r="AE328" s="163"/>
      <c r="AF328" s="163"/>
      <c r="AG328" s="163" t="s">
        <v>221</v>
      </c>
      <c r="AH328" s="163"/>
      <c r="AI328" s="163"/>
      <c r="AJ328" s="163"/>
      <c r="AK328" s="163"/>
      <c r="AL328" s="163"/>
      <c r="AM328" s="163"/>
      <c r="AN328" s="163"/>
      <c r="AO328" s="163"/>
      <c r="AP328" s="163"/>
      <c r="AQ328" s="163"/>
      <c r="AR328" s="163"/>
      <c r="AS328" s="163"/>
      <c r="AT328" s="163"/>
      <c r="AU328" s="163"/>
      <c r="AV328" s="163"/>
      <c r="AW328" s="163"/>
      <c r="AX328" s="163"/>
      <c r="AY328" s="163"/>
      <c r="AZ328" s="163"/>
      <c r="BA328" s="163"/>
      <c r="BB328" s="163"/>
      <c r="BC328" s="163"/>
      <c r="BD328" s="163"/>
      <c r="BE328" s="163"/>
      <c r="BF328" s="163"/>
      <c r="BG328" s="163"/>
      <c r="BH328" s="163"/>
    </row>
    <row r="329" spans="1:60" outlineLevel="2" x14ac:dyDescent="0.2">
      <c r="A329" s="164"/>
      <c r="B329" s="165"/>
      <c r="C329" s="182" t="s">
        <v>1028</v>
      </c>
      <c r="D329" s="183"/>
      <c r="E329" s="184">
        <v>1</v>
      </c>
      <c r="F329" s="162"/>
      <c r="G329" s="162"/>
      <c r="H329" s="162"/>
      <c r="I329" s="162"/>
      <c r="J329" s="162"/>
      <c r="K329" s="162"/>
      <c r="L329" s="162"/>
      <c r="M329" s="162"/>
      <c r="N329" s="166"/>
      <c r="O329" s="166"/>
      <c r="P329" s="166"/>
      <c r="Q329" s="166"/>
      <c r="R329" s="162"/>
      <c r="S329" s="162"/>
      <c r="T329" s="162"/>
      <c r="U329" s="162"/>
      <c r="V329" s="162"/>
      <c r="W329" s="162"/>
      <c r="X329" s="162"/>
      <c r="Y329" s="162"/>
      <c r="Z329" s="163"/>
      <c r="AA329" s="163"/>
      <c r="AB329" s="163"/>
      <c r="AC329" s="163"/>
      <c r="AD329" s="163"/>
      <c r="AE329" s="163"/>
      <c r="AF329" s="163"/>
      <c r="AG329" s="163" t="s">
        <v>222</v>
      </c>
      <c r="AH329" s="163">
        <v>0</v>
      </c>
      <c r="AI329" s="163"/>
      <c r="AJ329" s="163"/>
      <c r="AK329" s="163"/>
      <c r="AL329" s="163"/>
      <c r="AM329" s="163"/>
      <c r="AN329" s="163"/>
      <c r="AO329" s="163"/>
      <c r="AP329" s="163"/>
      <c r="AQ329" s="163"/>
      <c r="AR329" s="163"/>
      <c r="AS329" s="163"/>
      <c r="AT329" s="163"/>
      <c r="AU329" s="163"/>
      <c r="AV329" s="163"/>
      <c r="AW329" s="163"/>
      <c r="AX329" s="163"/>
      <c r="AY329" s="163"/>
      <c r="AZ329" s="163"/>
      <c r="BA329" s="163"/>
      <c r="BB329" s="163"/>
      <c r="BC329" s="163"/>
      <c r="BD329" s="163"/>
      <c r="BE329" s="163"/>
      <c r="BF329" s="163"/>
      <c r="BG329" s="163"/>
      <c r="BH329" s="163"/>
    </row>
    <row r="330" spans="1:60" ht="22.5" outlineLevel="1" x14ac:dyDescent="0.2">
      <c r="A330" s="155">
        <v>58</v>
      </c>
      <c r="B330" s="156" t="s">
        <v>1029</v>
      </c>
      <c r="C330" s="157" t="s">
        <v>1030</v>
      </c>
      <c r="D330" s="158" t="s">
        <v>266</v>
      </c>
      <c r="E330" s="159">
        <v>1</v>
      </c>
      <c r="F330" s="11"/>
      <c r="G330" s="160">
        <f>ROUND(E330*F330,2)</f>
        <v>0</v>
      </c>
      <c r="H330" s="11">
        <v>981</v>
      </c>
      <c r="I330" s="160">
        <f>ROUND(E330*H330,2)</f>
        <v>981</v>
      </c>
      <c r="J330" s="11">
        <v>0</v>
      </c>
      <c r="K330" s="160">
        <f>ROUND(E330*J330,2)</f>
        <v>0</v>
      </c>
      <c r="L330" s="160">
        <v>21</v>
      </c>
      <c r="M330" s="160">
        <f>G330*(1+L330/100)</f>
        <v>0</v>
      </c>
      <c r="N330" s="159">
        <v>6.9999999999999999E-4</v>
      </c>
      <c r="O330" s="159">
        <f>ROUND(E330*N330,2)</f>
        <v>0</v>
      </c>
      <c r="P330" s="159">
        <v>0</v>
      </c>
      <c r="Q330" s="159">
        <f>ROUND(E330*P330,2)</f>
        <v>0</v>
      </c>
      <c r="R330" s="160" t="s">
        <v>239</v>
      </c>
      <c r="S330" s="160" t="s">
        <v>217</v>
      </c>
      <c r="T330" s="161" t="s">
        <v>217</v>
      </c>
      <c r="U330" s="162">
        <v>0</v>
      </c>
      <c r="V330" s="162">
        <f>ROUND(E330*U330,2)</f>
        <v>0</v>
      </c>
      <c r="W330" s="162"/>
      <c r="X330" s="162" t="s">
        <v>240</v>
      </c>
      <c r="Y330" s="162" t="s">
        <v>175</v>
      </c>
      <c r="Z330" s="163"/>
      <c r="AA330" s="163"/>
      <c r="AB330" s="163"/>
      <c r="AC330" s="163"/>
      <c r="AD330" s="163"/>
      <c r="AE330" s="163"/>
      <c r="AF330" s="163"/>
      <c r="AG330" s="163" t="s">
        <v>270</v>
      </c>
      <c r="AH330" s="163"/>
      <c r="AI330" s="163"/>
      <c r="AJ330" s="163"/>
      <c r="AK330" s="163"/>
      <c r="AL330" s="163"/>
      <c r="AM330" s="163"/>
      <c r="AN330" s="163"/>
      <c r="AO330" s="163"/>
      <c r="AP330" s="163"/>
      <c r="AQ330" s="163"/>
      <c r="AR330" s="163"/>
      <c r="AS330" s="163"/>
      <c r="AT330" s="163"/>
      <c r="AU330" s="163"/>
      <c r="AV330" s="163"/>
      <c r="AW330" s="163"/>
      <c r="AX330" s="163"/>
      <c r="AY330" s="163"/>
      <c r="AZ330" s="163"/>
      <c r="BA330" s="163"/>
      <c r="BB330" s="163"/>
      <c r="BC330" s="163"/>
      <c r="BD330" s="163"/>
      <c r="BE330" s="163"/>
      <c r="BF330" s="163"/>
      <c r="BG330" s="163"/>
      <c r="BH330" s="163"/>
    </row>
    <row r="331" spans="1:60" outlineLevel="2" x14ac:dyDescent="0.2">
      <c r="A331" s="164"/>
      <c r="B331" s="165"/>
      <c r="C331" s="182" t="s">
        <v>933</v>
      </c>
      <c r="D331" s="183"/>
      <c r="E331" s="184"/>
      <c r="F331" s="162"/>
      <c r="G331" s="162"/>
      <c r="H331" s="162"/>
      <c r="I331" s="162"/>
      <c r="J331" s="162"/>
      <c r="K331" s="162"/>
      <c r="L331" s="162"/>
      <c r="M331" s="162"/>
      <c r="N331" s="166"/>
      <c r="O331" s="166"/>
      <c r="P331" s="166"/>
      <c r="Q331" s="166"/>
      <c r="R331" s="162"/>
      <c r="S331" s="162"/>
      <c r="T331" s="162"/>
      <c r="U331" s="162"/>
      <c r="V331" s="162"/>
      <c r="W331" s="162"/>
      <c r="X331" s="162"/>
      <c r="Y331" s="162"/>
      <c r="Z331" s="163"/>
      <c r="AA331" s="163"/>
      <c r="AB331" s="163"/>
      <c r="AC331" s="163"/>
      <c r="AD331" s="163"/>
      <c r="AE331" s="163"/>
      <c r="AF331" s="163"/>
      <c r="AG331" s="163" t="s">
        <v>222</v>
      </c>
      <c r="AH331" s="163">
        <v>0</v>
      </c>
      <c r="AI331" s="163"/>
      <c r="AJ331" s="163"/>
      <c r="AK331" s="163"/>
      <c r="AL331" s="163"/>
      <c r="AM331" s="163"/>
      <c r="AN331" s="163"/>
      <c r="AO331" s="163"/>
      <c r="AP331" s="163"/>
      <c r="AQ331" s="163"/>
      <c r="AR331" s="163"/>
      <c r="AS331" s="163"/>
      <c r="AT331" s="163"/>
      <c r="AU331" s="163"/>
      <c r="AV331" s="163"/>
      <c r="AW331" s="163"/>
      <c r="AX331" s="163"/>
      <c r="AY331" s="163"/>
      <c r="AZ331" s="163"/>
      <c r="BA331" s="163"/>
      <c r="BB331" s="163"/>
      <c r="BC331" s="163"/>
      <c r="BD331" s="163"/>
      <c r="BE331" s="163"/>
      <c r="BF331" s="163"/>
      <c r="BG331" s="163"/>
      <c r="BH331" s="163"/>
    </row>
    <row r="332" spans="1:60" outlineLevel="3" x14ac:dyDescent="0.2">
      <c r="A332" s="164"/>
      <c r="B332" s="165"/>
      <c r="C332" s="182" t="s">
        <v>1031</v>
      </c>
      <c r="D332" s="183"/>
      <c r="E332" s="184">
        <v>1</v>
      </c>
      <c r="F332" s="162"/>
      <c r="G332" s="162"/>
      <c r="H332" s="162"/>
      <c r="I332" s="162"/>
      <c r="J332" s="162"/>
      <c r="K332" s="162"/>
      <c r="L332" s="162"/>
      <c r="M332" s="162"/>
      <c r="N332" s="166"/>
      <c r="O332" s="166"/>
      <c r="P332" s="166"/>
      <c r="Q332" s="166"/>
      <c r="R332" s="162"/>
      <c r="S332" s="162"/>
      <c r="T332" s="162"/>
      <c r="U332" s="162"/>
      <c r="V332" s="162"/>
      <c r="W332" s="162"/>
      <c r="X332" s="162"/>
      <c r="Y332" s="162"/>
      <c r="Z332" s="163"/>
      <c r="AA332" s="163"/>
      <c r="AB332" s="163"/>
      <c r="AC332" s="163"/>
      <c r="AD332" s="163"/>
      <c r="AE332" s="163"/>
      <c r="AF332" s="163"/>
      <c r="AG332" s="163" t="s">
        <v>222</v>
      </c>
      <c r="AH332" s="163">
        <v>0</v>
      </c>
      <c r="AI332" s="163"/>
      <c r="AJ332" s="163"/>
      <c r="AK332" s="163"/>
      <c r="AL332" s="163"/>
      <c r="AM332" s="163"/>
      <c r="AN332" s="163"/>
      <c r="AO332" s="163"/>
      <c r="AP332" s="163"/>
      <c r="AQ332" s="163"/>
      <c r="AR332" s="163"/>
      <c r="AS332" s="163"/>
      <c r="AT332" s="163"/>
      <c r="AU332" s="163"/>
      <c r="AV332" s="163"/>
      <c r="AW332" s="163"/>
      <c r="AX332" s="163"/>
      <c r="AY332" s="163"/>
      <c r="AZ332" s="163"/>
      <c r="BA332" s="163"/>
      <c r="BB332" s="163"/>
      <c r="BC332" s="163"/>
      <c r="BD332" s="163"/>
      <c r="BE332" s="163"/>
      <c r="BF332" s="163"/>
      <c r="BG332" s="163"/>
      <c r="BH332" s="163"/>
    </row>
    <row r="333" spans="1:60" outlineLevel="1" x14ac:dyDescent="0.2">
      <c r="A333" s="155">
        <v>59</v>
      </c>
      <c r="B333" s="156" t="s">
        <v>1032</v>
      </c>
      <c r="C333" s="157" t="s">
        <v>1033</v>
      </c>
      <c r="D333" s="158" t="s">
        <v>266</v>
      </c>
      <c r="E333" s="159">
        <v>6</v>
      </c>
      <c r="F333" s="11"/>
      <c r="G333" s="160">
        <f>ROUND(E333*F333,2)</f>
        <v>0</v>
      </c>
      <c r="H333" s="11">
        <v>0</v>
      </c>
      <c r="I333" s="160">
        <f>ROUND(E333*H333,2)</f>
        <v>0</v>
      </c>
      <c r="J333" s="11">
        <v>269</v>
      </c>
      <c r="K333" s="160">
        <f>ROUND(E333*J333,2)</f>
        <v>1614</v>
      </c>
      <c r="L333" s="160">
        <v>21</v>
      </c>
      <c r="M333" s="160">
        <f>G333*(1+L333/100)</f>
        <v>0</v>
      </c>
      <c r="N333" s="159">
        <v>0</v>
      </c>
      <c r="O333" s="159">
        <f>ROUND(E333*N333,2)</f>
        <v>0</v>
      </c>
      <c r="P333" s="159">
        <v>0</v>
      </c>
      <c r="Q333" s="159">
        <f>ROUND(E333*P333,2)</f>
        <v>0</v>
      </c>
      <c r="R333" s="160" t="s">
        <v>655</v>
      </c>
      <c r="S333" s="160" t="s">
        <v>217</v>
      </c>
      <c r="T333" s="161" t="s">
        <v>217</v>
      </c>
      <c r="U333" s="162">
        <v>0.44688</v>
      </c>
      <c r="V333" s="162">
        <f>ROUND(E333*U333,2)</f>
        <v>2.68</v>
      </c>
      <c r="W333" s="162"/>
      <c r="X333" s="162" t="s">
        <v>218</v>
      </c>
      <c r="Y333" s="162" t="s">
        <v>175</v>
      </c>
      <c r="Z333" s="163"/>
      <c r="AA333" s="163"/>
      <c r="AB333" s="163"/>
      <c r="AC333" s="163"/>
      <c r="AD333" s="163"/>
      <c r="AE333" s="163"/>
      <c r="AF333" s="163"/>
      <c r="AG333" s="163" t="s">
        <v>219</v>
      </c>
      <c r="AH333" s="163"/>
      <c r="AI333" s="163"/>
      <c r="AJ333" s="163"/>
      <c r="AK333" s="163"/>
      <c r="AL333" s="163"/>
      <c r="AM333" s="163"/>
      <c r="AN333" s="163"/>
      <c r="AO333" s="163"/>
      <c r="AP333" s="163"/>
      <c r="AQ333" s="163"/>
      <c r="AR333" s="163"/>
      <c r="AS333" s="163"/>
      <c r="AT333" s="163"/>
      <c r="AU333" s="163"/>
      <c r="AV333" s="163"/>
      <c r="AW333" s="163"/>
      <c r="AX333" s="163"/>
      <c r="AY333" s="163"/>
      <c r="AZ333" s="163"/>
      <c r="BA333" s="163"/>
      <c r="BB333" s="163"/>
      <c r="BC333" s="163"/>
      <c r="BD333" s="163"/>
      <c r="BE333" s="163"/>
      <c r="BF333" s="163"/>
      <c r="BG333" s="163"/>
      <c r="BH333" s="163"/>
    </row>
    <row r="334" spans="1:60" outlineLevel="2" x14ac:dyDescent="0.2">
      <c r="A334" s="164"/>
      <c r="B334" s="165"/>
      <c r="C334" s="269" t="s">
        <v>713</v>
      </c>
      <c r="D334" s="270"/>
      <c r="E334" s="270"/>
      <c r="F334" s="270"/>
      <c r="G334" s="270"/>
      <c r="H334" s="162"/>
      <c r="I334" s="162"/>
      <c r="J334" s="162"/>
      <c r="K334" s="162"/>
      <c r="L334" s="162"/>
      <c r="M334" s="162"/>
      <c r="N334" s="166"/>
      <c r="O334" s="166"/>
      <c r="P334" s="166"/>
      <c r="Q334" s="166"/>
      <c r="R334" s="162"/>
      <c r="S334" s="162"/>
      <c r="T334" s="162"/>
      <c r="U334" s="162"/>
      <c r="V334" s="162"/>
      <c r="W334" s="162"/>
      <c r="X334" s="162"/>
      <c r="Y334" s="162"/>
      <c r="Z334" s="163"/>
      <c r="AA334" s="163"/>
      <c r="AB334" s="163"/>
      <c r="AC334" s="163"/>
      <c r="AD334" s="163"/>
      <c r="AE334" s="163"/>
      <c r="AF334" s="163"/>
      <c r="AG334" s="163" t="s">
        <v>221</v>
      </c>
      <c r="AH334" s="163"/>
      <c r="AI334" s="163"/>
      <c r="AJ334" s="163"/>
      <c r="AK334" s="163"/>
      <c r="AL334" s="163"/>
      <c r="AM334" s="163"/>
      <c r="AN334" s="163"/>
      <c r="AO334" s="163"/>
      <c r="AP334" s="163"/>
      <c r="AQ334" s="163"/>
      <c r="AR334" s="163"/>
      <c r="AS334" s="163"/>
      <c r="AT334" s="163"/>
      <c r="AU334" s="163"/>
      <c r="AV334" s="163"/>
      <c r="AW334" s="163"/>
      <c r="AX334" s="163"/>
      <c r="AY334" s="163"/>
      <c r="AZ334" s="163"/>
      <c r="BA334" s="163"/>
      <c r="BB334" s="163"/>
      <c r="BC334" s="163"/>
      <c r="BD334" s="163"/>
      <c r="BE334" s="163"/>
      <c r="BF334" s="163"/>
      <c r="BG334" s="163"/>
      <c r="BH334" s="163"/>
    </row>
    <row r="335" spans="1:60" outlineLevel="2" x14ac:dyDescent="0.2">
      <c r="A335" s="164"/>
      <c r="B335" s="165"/>
      <c r="C335" s="182" t="s">
        <v>1034</v>
      </c>
      <c r="D335" s="183"/>
      <c r="E335" s="184">
        <v>6</v>
      </c>
      <c r="F335" s="162"/>
      <c r="G335" s="162"/>
      <c r="H335" s="162"/>
      <c r="I335" s="162"/>
      <c r="J335" s="162"/>
      <c r="K335" s="162"/>
      <c r="L335" s="162"/>
      <c r="M335" s="162"/>
      <c r="N335" s="166"/>
      <c r="O335" s="166"/>
      <c r="P335" s="166"/>
      <c r="Q335" s="166"/>
      <c r="R335" s="162"/>
      <c r="S335" s="162"/>
      <c r="T335" s="162"/>
      <c r="U335" s="162"/>
      <c r="V335" s="162"/>
      <c r="W335" s="162"/>
      <c r="X335" s="162"/>
      <c r="Y335" s="162"/>
      <c r="Z335" s="163"/>
      <c r="AA335" s="163"/>
      <c r="AB335" s="163"/>
      <c r="AC335" s="163"/>
      <c r="AD335" s="163"/>
      <c r="AE335" s="163"/>
      <c r="AF335" s="163"/>
      <c r="AG335" s="163" t="s">
        <v>222</v>
      </c>
      <c r="AH335" s="163">
        <v>0</v>
      </c>
      <c r="AI335" s="163"/>
      <c r="AJ335" s="163"/>
      <c r="AK335" s="163"/>
      <c r="AL335" s="163"/>
      <c r="AM335" s="163"/>
      <c r="AN335" s="163"/>
      <c r="AO335" s="163"/>
      <c r="AP335" s="163"/>
      <c r="AQ335" s="163"/>
      <c r="AR335" s="163"/>
      <c r="AS335" s="163"/>
      <c r="AT335" s="163"/>
      <c r="AU335" s="163"/>
      <c r="AV335" s="163"/>
      <c r="AW335" s="163"/>
      <c r="AX335" s="163"/>
      <c r="AY335" s="163"/>
      <c r="AZ335" s="163"/>
      <c r="BA335" s="163"/>
      <c r="BB335" s="163"/>
      <c r="BC335" s="163"/>
      <c r="BD335" s="163"/>
      <c r="BE335" s="163"/>
      <c r="BF335" s="163"/>
      <c r="BG335" s="163"/>
      <c r="BH335" s="163"/>
    </row>
    <row r="336" spans="1:60" outlineLevel="1" x14ac:dyDescent="0.2">
      <c r="A336" s="155">
        <v>60</v>
      </c>
      <c r="B336" s="156" t="s">
        <v>1035</v>
      </c>
      <c r="C336" s="157" t="s">
        <v>1036</v>
      </c>
      <c r="D336" s="158" t="s">
        <v>266</v>
      </c>
      <c r="E336" s="159">
        <v>2</v>
      </c>
      <c r="F336" s="11"/>
      <c r="G336" s="160">
        <f>ROUND(E336*F336,2)</f>
        <v>0</v>
      </c>
      <c r="H336" s="11">
        <v>930</v>
      </c>
      <c r="I336" s="160">
        <f>ROUND(E336*H336,2)</f>
        <v>1860</v>
      </c>
      <c r="J336" s="11">
        <v>0</v>
      </c>
      <c r="K336" s="160">
        <f>ROUND(E336*J336,2)</f>
        <v>0</v>
      </c>
      <c r="L336" s="160">
        <v>21</v>
      </c>
      <c r="M336" s="160">
        <f>G336*(1+L336/100)</f>
        <v>0</v>
      </c>
      <c r="N336" s="159">
        <v>0</v>
      </c>
      <c r="O336" s="159">
        <f>ROUND(E336*N336,2)</f>
        <v>0</v>
      </c>
      <c r="P336" s="159">
        <v>0</v>
      </c>
      <c r="Q336" s="159">
        <f>ROUND(E336*P336,2)</f>
        <v>0</v>
      </c>
      <c r="R336" s="160" t="s">
        <v>239</v>
      </c>
      <c r="S336" s="160" t="s">
        <v>217</v>
      </c>
      <c r="T336" s="161" t="s">
        <v>217</v>
      </c>
      <c r="U336" s="162">
        <v>0</v>
      </c>
      <c r="V336" s="162">
        <f>ROUND(E336*U336,2)</f>
        <v>0</v>
      </c>
      <c r="W336" s="162"/>
      <c r="X336" s="162" t="s">
        <v>240</v>
      </c>
      <c r="Y336" s="162" t="s">
        <v>175</v>
      </c>
      <c r="Z336" s="163"/>
      <c r="AA336" s="163"/>
      <c r="AB336" s="163"/>
      <c r="AC336" s="163"/>
      <c r="AD336" s="163"/>
      <c r="AE336" s="163"/>
      <c r="AF336" s="163"/>
      <c r="AG336" s="163" t="s">
        <v>270</v>
      </c>
      <c r="AH336" s="163"/>
      <c r="AI336" s="163"/>
      <c r="AJ336" s="163"/>
      <c r="AK336" s="163"/>
      <c r="AL336" s="163"/>
      <c r="AM336" s="163"/>
      <c r="AN336" s="163"/>
      <c r="AO336" s="163"/>
      <c r="AP336" s="163"/>
      <c r="AQ336" s="163"/>
      <c r="AR336" s="163"/>
      <c r="AS336" s="163"/>
      <c r="AT336" s="163"/>
      <c r="AU336" s="163"/>
      <c r="AV336" s="163"/>
      <c r="AW336" s="163"/>
      <c r="AX336" s="163"/>
      <c r="AY336" s="163"/>
      <c r="AZ336" s="163"/>
      <c r="BA336" s="163"/>
      <c r="BB336" s="163"/>
      <c r="BC336" s="163"/>
      <c r="BD336" s="163"/>
      <c r="BE336" s="163"/>
      <c r="BF336" s="163"/>
      <c r="BG336" s="163"/>
      <c r="BH336" s="163"/>
    </row>
    <row r="337" spans="1:60" outlineLevel="2" x14ac:dyDescent="0.2">
      <c r="A337" s="164"/>
      <c r="B337" s="165"/>
      <c r="C337" s="182" t="s">
        <v>933</v>
      </c>
      <c r="D337" s="183"/>
      <c r="E337" s="184"/>
      <c r="F337" s="162"/>
      <c r="G337" s="162"/>
      <c r="H337" s="162"/>
      <c r="I337" s="162"/>
      <c r="J337" s="162"/>
      <c r="K337" s="162"/>
      <c r="L337" s="162"/>
      <c r="M337" s="162"/>
      <c r="N337" s="166"/>
      <c r="O337" s="166"/>
      <c r="P337" s="166"/>
      <c r="Q337" s="166"/>
      <c r="R337" s="162"/>
      <c r="S337" s="162"/>
      <c r="T337" s="162"/>
      <c r="U337" s="162"/>
      <c r="V337" s="162"/>
      <c r="W337" s="162"/>
      <c r="X337" s="162"/>
      <c r="Y337" s="162"/>
      <c r="Z337" s="163"/>
      <c r="AA337" s="163"/>
      <c r="AB337" s="163"/>
      <c r="AC337" s="163"/>
      <c r="AD337" s="163"/>
      <c r="AE337" s="163"/>
      <c r="AF337" s="163"/>
      <c r="AG337" s="163" t="s">
        <v>222</v>
      </c>
      <c r="AH337" s="163">
        <v>0</v>
      </c>
      <c r="AI337" s="163"/>
      <c r="AJ337" s="163"/>
      <c r="AK337" s="163"/>
      <c r="AL337" s="163"/>
      <c r="AM337" s="163"/>
      <c r="AN337" s="163"/>
      <c r="AO337" s="163"/>
      <c r="AP337" s="163"/>
      <c r="AQ337" s="163"/>
      <c r="AR337" s="163"/>
      <c r="AS337" s="163"/>
      <c r="AT337" s="163"/>
      <c r="AU337" s="163"/>
      <c r="AV337" s="163"/>
      <c r="AW337" s="163"/>
      <c r="AX337" s="163"/>
      <c r="AY337" s="163"/>
      <c r="AZ337" s="163"/>
      <c r="BA337" s="163"/>
      <c r="BB337" s="163"/>
      <c r="BC337" s="163"/>
      <c r="BD337" s="163"/>
      <c r="BE337" s="163"/>
      <c r="BF337" s="163"/>
      <c r="BG337" s="163"/>
      <c r="BH337" s="163"/>
    </row>
    <row r="338" spans="1:60" outlineLevel="3" x14ac:dyDescent="0.2">
      <c r="A338" s="164"/>
      <c r="B338" s="165"/>
      <c r="C338" s="182" t="s">
        <v>934</v>
      </c>
      <c r="D338" s="183"/>
      <c r="E338" s="184">
        <v>2</v>
      </c>
      <c r="F338" s="162"/>
      <c r="G338" s="162"/>
      <c r="H338" s="162"/>
      <c r="I338" s="162"/>
      <c r="J338" s="162"/>
      <c r="K338" s="162"/>
      <c r="L338" s="162"/>
      <c r="M338" s="162"/>
      <c r="N338" s="166"/>
      <c r="O338" s="166"/>
      <c r="P338" s="166"/>
      <c r="Q338" s="166"/>
      <c r="R338" s="162"/>
      <c r="S338" s="162"/>
      <c r="T338" s="162"/>
      <c r="U338" s="162"/>
      <c r="V338" s="162"/>
      <c r="W338" s="162"/>
      <c r="X338" s="162"/>
      <c r="Y338" s="162"/>
      <c r="Z338" s="163"/>
      <c r="AA338" s="163"/>
      <c r="AB338" s="163"/>
      <c r="AC338" s="163"/>
      <c r="AD338" s="163"/>
      <c r="AE338" s="163"/>
      <c r="AF338" s="163"/>
      <c r="AG338" s="163" t="s">
        <v>222</v>
      </c>
      <c r="AH338" s="163">
        <v>0</v>
      </c>
      <c r="AI338" s="163"/>
      <c r="AJ338" s="163"/>
      <c r="AK338" s="163"/>
      <c r="AL338" s="163"/>
      <c r="AM338" s="163"/>
      <c r="AN338" s="163"/>
      <c r="AO338" s="163"/>
      <c r="AP338" s="163"/>
      <c r="AQ338" s="163"/>
      <c r="AR338" s="163"/>
      <c r="AS338" s="163"/>
      <c r="AT338" s="163"/>
      <c r="AU338" s="163"/>
      <c r="AV338" s="163"/>
      <c r="AW338" s="163"/>
      <c r="AX338" s="163"/>
      <c r="AY338" s="163"/>
      <c r="AZ338" s="163"/>
      <c r="BA338" s="163"/>
      <c r="BB338" s="163"/>
      <c r="BC338" s="163"/>
      <c r="BD338" s="163"/>
      <c r="BE338" s="163"/>
      <c r="BF338" s="163"/>
      <c r="BG338" s="163"/>
      <c r="BH338" s="163"/>
    </row>
    <row r="339" spans="1:60" ht="22.5" outlineLevel="1" x14ac:dyDescent="0.2">
      <c r="A339" s="155">
        <v>61</v>
      </c>
      <c r="B339" s="156" t="s">
        <v>1037</v>
      </c>
      <c r="C339" s="157" t="s">
        <v>1038</v>
      </c>
      <c r="D339" s="158" t="s">
        <v>266</v>
      </c>
      <c r="E339" s="159">
        <v>2</v>
      </c>
      <c r="F339" s="11"/>
      <c r="G339" s="160">
        <f>ROUND(E339*F339,2)</f>
        <v>0</v>
      </c>
      <c r="H339" s="11">
        <v>3821</v>
      </c>
      <c r="I339" s="160">
        <f>ROUND(E339*H339,2)</f>
        <v>7642</v>
      </c>
      <c r="J339" s="11">
        <v>0</v>
      </c>
      <c r="K339" s="160">
        <f>ROUND(E339*J339,2)</f>
        <v>0</v>
      </c>
      <c r="L339" s="160">
        <v>21</v>
      </c>
      <c r="M339" s="160">
        <f>G339*(1+L339/100)</f>
        <v>0</v>
      </c>
      <c r="N339" s="159">
        <v>2.4499999999999999E-3</v>
      </c>
      <c r="O339" s="159">
        <f>ROUND(E339*N339,2)</f>
        <v>0</v>
      </c>
      <c r="P339" s="159">
        <v>0</v>
      </c>
      <c r="Q339" s="159">
        <f>ROUND(E339*P339,2)</f>
        <v>0</v>
      </c>
      <c r="R339" s="160" t="s">
        <v>239</v>
      </c>
      <c r="S339" s="160" t="s">
        <v>217</v>
      </c>
      <c r="T339" s="161" t="s">
        <v>174</v>
      </c>
      <c r="U339" s="162">
        <v>0</v>
      </c>
      <c r="V339" s="162">
        <f>ROUND(E339*U339,2)</f>
        <v>0</v>
      </c>
      <c r="W339" s="162"/>
      <c r="X339" s="162" t="s">
        <v>240</v>
      </c>
      <c r="Y339" s="162" t="s">
        <v>175</v>
      </c>
      <c r="Z339" s="163"/>
      <c r="AA339" s="163"/>
      <c r="AB339" s="163"/>
      <c r="AC339" s="163"/>
      <c r="AD339" s="163"/>
      <c r="AE339" s="163"/>
      <c r="AF339" s="163"/>
      <c r="AG339" s="163" t="s">
        <v>270</v>
      </c>
      <c r="AH339" s="163"/>
      <c r="AI339" s="163"/>
      <c r="AJ339" s="163"/>
      <c r="AK339" s="163"/>
      <c r="AL339" s="163"/>
      <c r="AM339" s="163"/>
      <c r="AN339" s="163"/>
      <c r="AO339" s="163"/>
      <c r="AP339" s="163"/>
      <c r="AQ339" s="163"/>
      <c r="AR339" s="163"/>
      <c r="AS339" s="163"/>
      <c r="AT339" s="163"/>
      <c r="AU339" s="163"/>
      <c r="AV339" s="163"/>
      <c r="AW339" s="163"/>
      <c r="AX339" s="163"/>
      <c r="AY339" s="163"/>
      <c r="AZ339" s="163"/>
      <c r="BA339" s="163"/>
      <c r="BB339" s="163"/>
      <c r="BC339" s="163"/>
      <c r="BD339" s="163"/>
      <c r="BE339" s="163"/>
      <c r="BF339" s="163"/>
      <c r="BG339" s="163"/>
      <c r="BH339" s="163"/>
    </row>
    <row r="340" spans="1:60" outlineLevel="2" x14ac:dyDescent="0.2">
      <c r="A340" s="164"/>
      <c r="B340" s="165"/>
      <c r="C340" s="182" t="s">
        <v>933</v>
      </c>
      <c r="D340" s="183"/>
      <c r="E340" s="184"/>
      <c r="F340" s="162"/>
      <c r="G340" s="162"/>
      <c r="H340" s="162"/>
      <c r="I340" s="162"/>
      <c r="J340" s="162"/>
      <c r="K340" s="162"/>
      <c r="L340" s="162"/>
      <c r="M340" s="162"/>
      <c r="N340" s="166"/>
      <c r="O340" s="166"/>
      <c r="P340" s="166"/>
      <c r="Q340" s="166"/>
      <c r="R340" s="162"/>
      <c r="S340" s="162"/>
      <c r="T340" s="162"/>
      <c r="U340" s="162"/>
      <c r="V340" s="162"/>
      <c r="W340" s="162"/>
      <c r="X340" s="162"/>
      <c r="Y340" s="162"/>
      <c r="Z340" s="163"/>
      <c r="AA340" s="163"/>
      <c r="AB340" s="163"/>
      <c r="AC340" s="163"/>
      <c r="AD340" s="163"/>
      <c r="AE340" s="163"/>
      <c r="AF340" s="163"/>
      <c r="AG340" s="163" t="s">
        <v>222</v>
      </c>
      <c r="AH340" s="163">
        <v>0</v>
      </c>
      <c r="AI340" s="163"/>
      <c r="AJ340" s="163"/>
      <c r="AK340" s="163"/>
      <c r="AL340" s="163"/>
      <c r="AM340" s="163"/>
      <c r="AN340" s="163"/>
      <c r="AO340" s="163"/>
      <c r="AP340" s="163"/>
      <c r="AQ340" s="163"/>
      <c r="AR340" s="163"/>
      <c r="AS340" s="163"/>
      <c r="AT340" s="163"/>
      <c r="AU340" s="163"/>
      <c r="AV340" s="163"/>
      <c r="AW340" s="163"/>
      <c r="AX340" s="163"/>
      <c r="AY340" s="163"/>
      <c r="AZ340" s="163"/>
      <c r="BA340" s="163"/>
      <c r="BB340" s="163"/>
      <c r="BC340" s="163"/>
      <c r="BD340" s="163"/>
      <c r="BE340" s="163"/>
      <c r="BF340" s="163"/>
      <c r="BG340" s="163"/>
      <c r="BH340" s="163"/>
    </row>
    <row r="341" spans="1:60" outlineLevel="3" x14ac:dyDescent="0.2">
      <c r="A341" s="164"/>
      <c r="B341" s="165"/>
      <c r="C341" s="182" t="s">
        <v>934</v>
      </c>
      <c r="D341" s="183"/>
      <c r="E341" s="184">
        <v>2</v>
      </c>
      <c r="F341" s="162"/>
      <c r="G341" s="162"/>
      <c r="H341" s="162"/>
      <c r="I341" s="162"/>
      <c r="J341" s="162"/>
      <c r="K341" s="162"/>
      <c r="L341" s="162"/>
      <c r="M341" s="162"/>
      <c r="N341" s="166"/>
      <c r="O341" s="166"/>
      <c r="P341" s="166"/>
      <c r="Q341" s="166"/>
      <c r="R341" s="162"/>
      <c r="S341" s="162"/>
      <c r="T341" s="162"/>
      <c r="U341" s="162"/>
      <c r="V341" s="162"/>
      <c r="W341" s="162"/>
      <c r="X341" s="162"/>
      <c r="Y341" s="162"/>
      <c r="Z341" s="163"/>
      <c r="AA341" s="163"/>
      <c r="AB341" s="163"/>
      <c r="AC341" s="163"/>
      <c r="AD341" s="163"/>
      <c r="AE341" s="163"/>
      <c r="AF341" s="163"/>
      <c r="AG341" s="163" t="s">
        <v>222</v>
      </c>
      <c r="AH341" s="163">
        <v>0</v>
      </c>
      <c r="AI341" s="163"/>
      <c r="AJ341" s="163"/>
      <c r="AK341" s="163"/>
      <c r="AL341" s="163"/>
      <c r="AM341" s="163"/>
      <c r="AN341" s="163"/>
      <c r="AO341" s="163"/>
      <c r="AP341" s="163"/>
      <c r="AQ341" s="163"/>
      <c r="AR341" s="163"/>
      <c r="AS341" s="163"/>
      <c r="AT341" s="163"/>
      <c r="AU341" s="163"/>
      <c r="AV341" s="163"/>
      <c r="AW341" s="163"/>
      <c r="AX341" s="163"/>
      <c r="AY341" s="163"/>
      <c r="AZ341" s="163"/>
      <c r="BA341" s="163"/>
      <c r="BB341" s="163"/>
      <c r="BC341" s="163"/>
      <c r="BD341" s="163"/>
      <c r="BE341" s="163"/>
      <c r="BF341" s="163"/>
      <c r="BG341" s="163"/>
      <c r="BH341" s="163"/>
    </row>
    <row r="342" spans="1:60" outlineLevel="1" x14ac:dyDescent="0.2">
      <c r="A342" s="155">
        <v>62</v>
      </c>
      <c r="B342" s="156" t="s">
        <v>1039</v>
      </c>
      <c r="C342" s="157" t="s">
        <v>1040</v>
      </c>
      <c r="D342" s="158" t="s">
        <v>266</v>
      </c>
      <c r="E342" s="159">
        <v>2</v>
      </c>
      <c r="F342" s="11"/>
      <c r="G342" s="160">
        <f>ROUND(E342*F342,2)</f>
        <v>0</v>
      </c>
      <c r="H342" s="11">
        <v>791</v>
      </c>
      <c r="I342" s="160">
        <f>ROUND(E342*H342,2)</f>
        <v>1582</v>
      </c>
      <c r="J342" s="11">
        <v>0</v>
      </c>
      <c r="K342" s="160">
        <f>ROUND(E342*J342,2)</f>
        <v>0</v>
      </c>
      <c r="L342" s="160">
        <v>21</v>
      </c>
      <c r="M342" s="160">
        <f>G342*(1+L342/100)</f>
        <v>0</v>
      </c>
      <c r="N342" s="159">
        <v>5.9999999999999995E-4</v>
      </c>
      <c r="O342" s="159">
        <f>ROUND(E342*N342,2)</f>
        <v>0</v>
      </c>
      <c r="P342" s="159">
        <v>0</v>
      </c>
      <c r="Q342" s="159">
        <f>ROUND(E342*P342,2)</f>
        <v>0</v>
      </c>
      <c r="R342" s="160" t="s">
        <v>239</v>
      </c>
      <c r="S342" s="160" t="s">
        <v>217</v>
      </c>
      <c r="T342" s="161" t="s">
        <v>217</v>
      </c>
      <c r="U342" s="162">
        <v>0</v>
      </c>
      <c r="V342" s="162">
        <f>ROUND(E342*U342,2)</f>
        <v>0</v>
      </c>
      <c r="W342" s="162"/>
      <c r="X342" s="162" t="s">
        <v>240</v>
      </c>
      <c r="Y342" s="162" t="s">
        <v>175</v>
      </c>
      <c r="Z342" s="163"/>
      <c r="AA342" s="163"/>
      <c r="AB342" s="163"/>
      <c r="AC342" s="163"/>
      <c r="AD342" s="163"/>
      <c r="AE342" s="163"/>
      <c r="AF342" s="163"/>
      <c r="AG342" s="163" t="s">
        <v>270</v>
      </c>
      <c r="AH342" s="163"/>
      <c r="AI342" s="163"/>
      <c r="AJ342" s="163"/>
      <c r="AK342" s="163"/>
      <c r="AL342" s="163"/>
      <c r="AM342" s="163"/>
      <c r="AN342" s="163"/>
      <c r="AO342" s="163"/>
      <c r="AP342" s="163"/>
      <c r="AQ342" s="163"/>
      <c r="AR342" s="163"/>
      <c r="AS342" s="163"/>
      <c r="AT342" s="163"/>
      <c r="AU342" s="163"/>
      <c r="AV342" s="163"/>
      <c r="AW342" s="163"/>
      <c r="AX342" s="163"/>
      <c r="AY342" s="163"/>
      <c r="AZ342" s="163"/>
      <c r="BA342" s="163"/>
      <c r="BB342" s="163"/>
      <c r="BC342" s="163"/>
      <c r="BD342" s="163"/>
      <c r="BE342" s="163"/>
      <c r="BF342" s="163"/>
      <c r="BG342" s="163"/>
      <c r="BH342" s="163"/>
    </row>
    <row r="343" spans="1:60" outlineLevel="2" x14ac:dyDescent="0.2">
      <c r="A343" s="164"/>
      <c r="B343" s="165"/>
      <c r="C343" s="182" t="s">
        <v>933</v>
      </c>
      <c r="D343" s="183"/>
      <c r="E343" s="184"/>
      <c r="F343" s="162"/>
      <c r="G343" s="162"/>
      <c r="H343" s="162"/>
      <c r="I343" s="162"/>
      <c r="J343" s="162"/>
      <c r="K343" s="162"/>
      <c r="L343" s="162"/>
      <c r="M343" s="162"/>
      <c r="N343" s="166"/>
      <c r="O343" s="166"/>
      <c r="P343" s="166"/>
      <c r="Q343" s="166"/>
      <c r="R343" s="162"/>
      <c r="S343" s="162"/>
      <c r="T343" s="162"/>
      <c r="U343" s="162"/>
      <c r="V343" s="162"/>
      <c r="W343" s="162"/>
      <c r="X343" s="162"/>
      <c r="Y343" s="162"/>
      <c r="Z343" s="163"/>
      <c r="AA343" s="163"/>
      <c r="AB343" s="163"/>
      <c r="AC343" s="163"/>
      <c r="AD343" s="163"/>
      <c r="AE343" s="163"/>
      <c r="AF343" s="163"/>
      <c r="AG343" s="163" t="s">
        <v>222</v>
      </c>
      <c r="AH343" s="163">
        <v>0</v>
      </c>
      <c r="AI343" s="163"/>
      <c r="AJ343" s="163"/>
      <c r="AK343" s="163"/>
      <c r="AL343" s="163"/>
      <c r="AM343" s="163"/>
      <c r="AN343" s="163"/>
      <c r="AO343" s="163"/>
      <c r="AP343" s="163"/>
      <c r="AQ343" s="163"/>
      <c r="AR343" s="163"/>
      <c r="AS343" s="163"/>
      <c r="AT343" s="163"/>
      <c r="AU343" s="163"/>
      <c r="AV343" s="163"/>
      <c r="AW343" s="163"/>
      <c r="AX343" s="163"/>
      <c r="AY343" s="163"/>
      <c r="AZ343" s="163"/>
      <c r="BA343" s="163"/>
      <c r="BB343" s="163"/>
      <c r="BC343" s="163"/>
      <c r="BD343" s="163"/>
      <c r="BE343" s="163"/>
      <c r="BF343" s="163"/>
      <c r="BG343" s="163"/>
      <c r="BH343" s="163"/>
    </row>
    <row r="344" spans="1:60" outlineLevel="3" x14ac:dyDescent="0.2">
      <c r="A344" s="164"/>
      <c r="B344" s="165"/>
      <c r="C344" s="182" t="s">
        <v>934</v>
      </c>
      <c r="D344" s="183"/>
      <c r="E344" s="184">
        <v>2</v>
      </c>
      <c r="F344" s="162"/>
      <c r="G344" s="162"/>
      <c r="H344" s="162"/>
      <c r="I344" s="162"/>
      <c r="J344" s="162"/>
      <c r="K344" s="162"/>
      <c r="L344" s="162"/>
      <c r="M344" s="162"/>
      <c r="N344" s="166"/>
      <c r="O344" s="166"/>
      <c r="P344" s="166"/>
      <c r="Q344" s="166"/>
      <c r="R344" s="162"/>
      <c r="S344" s="162"/>
      <c r="T344" s="162"/>
      <c r="U344" s="162"/>
      <c r="V344" s="162"/>
      <c r="W344" s="162"/>
      <c r="X344" s="162"/>
      <c r="Y344" s="162"/>
      <c r="Z344" s="163"/>
      <c r="AA344" s="163"/>
      <c r="AB344" s="163"/>
      <c r="AC344" s="163"/>
      <c r="AD344" s="163"/>
      <c r="AE344" s="163"/>
      <c r="AF344" s="163"/>
      <c r="AG344" s="163" t="s">
        <v>222</v>
      </c>
      <c r="AH344" s="163">
        <v>0</v>
      </c>
      <c r="AI344" s="163"/>
      <c r="AJ344" s="163"/>
      <c r="AK344" s="163"/>
      <c r="AL344" s="163"/>
      <c r="AM344" s="163"/>
      <c r="AN344" s="163"/>
      <c r="AO344" s="163"/>
      <c r="AP344" s="163"/>
      <c r="AQ344" s="163"/>
      <c r="AR344" s="163"/>
      <c r="AS344" s="163"/>
      <c r="AT344" s="163"/>
      <c r="AU344" s="163"/>
      <c r="AV344" s="163"/>
      <c r="AW344" s="163"/>
      <c r="AX344" s="163"/>
      <c r="AY344" s="163"/>
      <c r="AZ344" s="163"/>
      <c r="BA344" s="163"/>
      <c r="BB344" s="163"/>
      <c r="BC344" s="163"/>
      <c r="BD344" s="163"/>
      <c r="BE344" s="163"/>
      <c r="BF344" s="163"/>
      <c r="BG344" s="163"/>
      <c r="BH344" s="163"/>
    </row>
    <row r="345" spans="1:60" outlineLevel="1" x14ac:dyDescent="0.2">
      <c r="A345" s="155">
        <v>63</v>
      </c>
      <c r="B345" s="156" t="s">
        <v>1041</v>
      </c>
      <c r="C345" s="157" t="s">
        <v>1042</v>
      </c>
      <c r="D345" s="158" t="s">
        <v>266</v>
      </c>
      <c r="E345" s="159">
        <v>2</v>
      </c>
      <c r="F345" s="11"/>
      <c r="G345" s="160">
        <f>ROUND(E345*F345,2)</f>
        <v>0</v>
      </c>
      <c r="H345" s="11">
        <v>1592</v>
      </c>
      <c r="I345" s="160">
        <f>ROUND(E345*H345,2)</f>
        <v>3184</v>
      </c>
      <c r="J345" s="11">
        <v>0</v>
      </c>
      <c r="K345" s="160">
        <f>ROUND(E345*J345,2)</f>
        <v>0</v>
      </c>
      <c r="L345" s="160">
        <v>21</v>
      </c>
      <c r="M345" s="160">
        <f>G345*(1+L345/100)</f>
        <v>0</v>
      </c>
      <c r="N345" s="159">
        <v>3.8800000000000002E-3</v>
      </c>
      <c r="O345" s="159">
        <f>ROUND(E345*N345,2)</f>
        <v>0.01</v>
      </c>
      <c r="P345" s="159">
        <v>0</v>
      </c>
      <c r="Q345" s="159">
        <f>ROUND(E345*P345,2)</f>
        <v>0</v>
      </c>
      <c r="R345" s="160"/>
      <c r="S345" s="160" t="s">
        <v>173</v>
      </c>
      <c r="T345" s="161" t="s">
        <v>174</v>
      </c>
      <c r="U345" s="162">
        <v>0</v>
      </c>
      <c r="V345" s="162">
        <f>ROUND(E345*U345,2)</f>
        <v>0</v>
      </c>
      <c r="W345" s="162"/>
      <c r="X345" s="162" t="s">
        <v>240</v>
      </c>
      <c r="Y345" s="162" t="s">
        <v>175</v>
      </c>
      <c r="Z345" s="163"/>
      <c r="AA345" s="163"/>
      <c r="AB345" s="163"/>
      <c r="AC345" s="163"/>
      <c r="AD345" s="163"/>
      <c r="AE345" s="163"/>
      <c r="AF345" s="163"/>
      <c r="AG345" s="163" t="s">
        <v>270</v>
      </c>
      <c r="AH345" s="163"/>
      <c r="AI345" s="163"/>
      <c r="AJ345" s="163"/>
      <c r="AK345" s="163"/>
      <c r="AL345" s="163"/>
      <c r="AM345" s="163"/>
      <c r="AN345" s="163"/>
      <c r="AO345" s="163"/>
      <c r="AP345" s="163"/>
      <c r="AQ345" s="163"/>
      <c r="AR345" s="163"/>
      <c r="AS345" s="163"/>
      <c r="AT345" s="163"/>
      <c r="AU345" s="163"/>
      <c r="AV345" s="163"/>
      <c r="AW345" s="163"/>
      <c r="AX345" s="163"/>
      <c r="AY345" s="163"/>
      <c r="AZ345" s="163"/>
      <c r="BA345" s="163"/>
      <c r="BB345" s="163"/>
      <c r="BC345" s="163"/>
      <c r="BD345" s="163"/>
      <c r="BE345" s="163"/>
      <c r="BF345" s="163"/>
      <c r="BG345" s="163"/>
      <c r="BH345" s="163"/>
    </row>
    <row r="346" spans="1:60" outlineLevel="2" x14ac:dyDescent="0.2">
      <c r="A346" s="164"/>
      <c r="B346" s="165"/>
      <c r="C346" s="182" t="s">
        <v>933</v>
      </c>
      <c r="D346" s="183"/>
      <c r="E346" s="184"/>
      <c r="F346" s="162"/>
      <c r="G346" s="162"/>
      <c r="H346" s="162"/>
      <c r="I346" s="162"/>
      <c r="J346" s="162"/>
      <c r="K346" s="162"/>
      <c r="L346" s="162"/>
      <c r="M346" s="162"/>
      <c r="N346" s="166"/>
      <c r="O346" s="166"/>
      <c r="P346" s="166"/>
      <c r="Q346" s="166"/>
      <c r="R346" s="162"/>
      <c r="S346" s="162"/>
      <c r="T346" s="162"/>
      <c r="U346" s="162"/>
      <c r="V346" s="162"/>
      <c r="W346" s="162"/>
      <c r="X346" s="162"/>
      <c r="Y346" s="162"/>
      <c r="Z346" s="163"/>
      <c r="AA346" s="163"/>
      <c r="AB346" s="163"/>
      <c r="AC346" s="163"/>
      <c r="AD346" s="163"/>
      <c r="AE346" s="163"/>
      <c r="AF346" s="163"/>
      <c r="AG346" s="163" t="s">
        <v>222</v>
      </c>
      <c r="AH346" s="163">
        <v>0</v>
      </c>
      <c r="AI346" s="163"/>
      <c r="AJ346" s="163"/>
      <c r="AK346" s="163"/>
      <c r="AL346" s="163"/>
      <c r="AM346" s="163"/>
      <c r="AN346" s="163"/>
      <c r="AO346" s="163"/>
      <c r="AP346" s="163"/>
      <c r="AQ346" s="163"/>
      <c r="AR346" s="163"/>
      <c r="AS346" s="163"/>
      <c r="AT346" s="163"/>
      <c r="AU346" s="163"/>
      <c r="AV346" s="163"/>
      <c r="AW346" s="163"/>
      <c r="AX346" s="163"/>
      <c r="AY346" s="163"/>
      <c r="AZ346" s="163"/>
      <c r="BA346" s="163"/>
      <c r="BB346" s="163"/>
      <c r="BC346" s="163"/>
      <c r="BD346" s="163"/>
      <c r="BE346" s="163"/>
      <c r="BF346" s="163"/>
      <c r="BG346" s="163"/>
      <c r="BH346" s="163"/>
    </row>
    <row r="347" spans="1:60" outlineLevel="3" x14ac:dyDescent="0.2">
      <c r="A347" s="164"/>
      <c r="B347" s="165"/>
      <c r="C347" s="182" t="s">
        <v>934</v>
      </c>
      <c r="D347" s="183"/>
      <c r="E347" s="184">
        <v>2</v>
      </c>
      <c r="F347" s="162"/>
      <c r="G347" s="162"/>
      <c r="H347" s="162"/>
      <c r="I347" s="162"/>
      <c r="J347" s="162"/>
      <c r="K347" s="162"/>
      <c r="L347" s="162"/>
      <c r="M347" s="162"/>
      <c r="N347" s="166"/>
      <c r="O347" s="166"/>
      <c r="P347" s="166"/>
      <c r="Q347" s="166"/>
      <c r="R347" s="162"/>
      <c r="S347" s="162"/>
      <c r="T347" s="162"/>
      <c r="U347" s="162"/>
      <c r="V347" s="162"/>
      <c r="W347" s="162"/>
      <c r="X347" s="162"/>
      <c r="Y347" s="162"/>
      <c r="Z347" s="163"/>
      <c r="AA347" s="163"/>
      <c r="AB347" s="163"/>
      <c r="AC347" s="163"/>
      <c r="AD347" s="163"/>
      <c r="AE347" s="163"/>
      <c r="AF347" s="163"/>
      <c r="AG347" s="163" t="s">
        <v>222</v>
      </c>
      <c r="AH347" s="163">
        <v>0</v>
      </c>
      <c r="AI347" s="163"/>
      <c r="AJ347" s="163"/>
      <c r="AK347" s="163"/>
      <c r="AL347" s="163"/>
      <c r="AM347" s="163"/>
      <c r="AN347" s="163"/>
      <c r="AO347" s="163"/>
      <c r="AP347" s="163"/>
      <c r="AQ347" s="163"/>
      <c r="AR347" s="163"/>
      <c r="AS347" s="163"/>
      <c r="AT347" s="163"/>
      <c r="AU347" s="163"/>
      <c r="AV347" s="163"/>
      <c r="AW347" s="163"/>
      <c r="AX347" s="163"/>
      <c r="AY347" s="163"/>
      <c r="AZ347" s="163"/>
      <c r="BA347" s="163"/>
      <c r="BB347" s="163"/>
      <c r="BC347" s="163"/>
      <c r="BD347" s="163"/>
      <c r="BE347" s="163"/>
      <c r="BF347" s="163"/>
      <c r="BG347" s="163"/>
      <c r="BH347" s="163"/>
    </row>
    <row r="348" spans="1:60" outlineLevel="1" x14ac:dyDescent="0.2">
      <c r="A348" s="155">
        <v>64</v>
      </c>
      <c r="B348" s="156" t="s">
        <v>1043</v>
      </c>
      <c r="C348" s="157" t="s">
        <v>1044</v>
      </c>
      <c r="D348" s="158" t="s">
        <v>266</v>
      </c>
      <c r="E348" s="159">
        <v>5</v>
      </c>
      <c r="F348" s="11"/>
      <c r="G348" s="160">
        <f>ROUND(E348*F348,2)</f>
        <v>0</v>
      </c>
      <c r="H348" s="11">
        <v>0</v>
      </c>
      <c r="I348" s="160">
        <f>ROUND(E348*H348,2)</f>
        <v>0</v>
      </c>
      <c r="J348" s="11">
        <v>375</v>
      </c>
      <c r="K348" s="160">
        <f>ROUND(E348*J348,2)</f>
        <v>1875</v>
      </c>
      <c r="L348" s="160">
        <v>21</v>
      </c>
      <c r="M348" s="160">
        <f>G348*(1+L348/100)</f>
        <v>0</v>
      </c>
      <c r="N348" s="159">
        <v>2.2000000000000001E-4</v>
      </c>
      <c r="O348" s="159">
        <f>ROUND(E348*N348,2)</f>
        <v>0</v>
      </c>
      <c r="P348" s="159">
        <v>0</v>
      </c>
      <c r="Q348" s="159">
        <f>ROUND(E348*P348,2)</f>
        <v>0</v>
      </c>
      <c r="R348" s="160"/>
      <c r="S348" s="160" t="s">
        <v>173</v>
      </c>
      <c r="T348" s="161" t="s">
        <v>174</v>
      </c>
      <c r="U348" s="162">
        <v>0.76</v>
      </c>
      <c r="V348" s="162">
        <f>ROUND(E348*U348,2)</f>
        <v>3.8</v>
      </c>
      <c r="W348" s="162"/>
      <c r="X348" s="162" t="s">
        <v>218</v>
      </c>
      <c r="Y348" s="162" t="s">
        <v>175</v>
      </c>
      <c r="Z348" s="163"/>
      <c r="AA348" s="163"/>
      <c r="AB348" s="163"/>
      <c r="AC348" s="163"/>
      <c r="AD348" s="163"/>
      <c r="AE348" s="163"/>
      <c r="AF348" s="163"/>
      <c r="AG348" s="163" t="s">
        <v>219</v>
      </c>
      <c r="AH348" s="163"/>
      <c r="AI348" s="163"/>
      <c r="AJ348" s="163"/>
      <c r="AK348" s="163"/>
      <c r="AL348" s="163"/>
      <c r="AM348" s="163"/>
      <c r="AN348" s="163"/>
      <c r="AO348" s="163"/>
      <c r="AP348" s="163"/>
      <c r="AQ348" s="163"/>
      <c r="AR348" s="163"/>
      <c r="AS348" s="163"/>
      <c r="AT348" s="163"/>
      <c r="AU348" s="163"/>
      <c r="AV348" s="163"/>
      <c r="AW348" s="163"/>
      <c r="AX348" s="163"/>
      <c r="AY348" s="163"/>
      <c r="AZ348" s="163"/>
      <c r="BA348" s="163"/>
      <c r="BB348" s="163"/>
      <c r="BC348" s="163"/>
      <c r="BD348" s="163"/>
      <c r="BE348" s="163"/>
      <c r="BF348" s="163"/>
      <c r="BG348" s="163"/>
      <c r="BH348" s="163"/>
    </row>
    <row r="349" spans="1:60" outlineLevel="2" x14ac:dyDescent="0.2">
      <c r="A349" s="164"/>
      <c r="B349" s="165"/>
      <c r="C349" s="182" t="s">
        <v>933</v>
      </c>
      <c r="D349" s="183"/>
      <c r="E349" s="184"/>
      <c r="F349" s="162"/>
      <c r="G349" s="162"/>
      <c r="H349" s="162"/>
      <c r="I349" s="162"/>
      <c r="J349" s="162"/>
      <c r="K349" s="162"/>
      <c r="L349" s="162"/>
      <c r="M349" s="162"/>
      <c r="N349" s="166"/>
      <c r="O349" s="166"/>
      <c r="P349" s="166"/>
      <c r="Q349" s="166"/>
      <c r="R349" s="162"/>
      <c r="S349" s="162"/>
      <c r="T349" s="162"/>
      <c r="U349" s="162"/>
      <c r="V349" s="162"/>
      <c r="W349" s="162"/>
      <c r="X349" s="162"/>
      <c r="Y349" s="162"/>
      <c r="Z349" s="163"/>
      <c r="AA349" s="163"/>
      <c r="AB349" s="163"/>
      <c r="AC349" s="163"/>
      <c r="AD349" s="163"/>
      <c r="AE349" s="163"/>
      <c r="AF349" s="163"/>
      <c r="AG349" s="163" t="s">
        <v>222</v>
      </c>
      <c r="AH349" s="163">
        <v>0</v>
      </c>
      <c r="AI349" s="163"/>
      <c r="AJ349" s="163"/>
      <c r="AK349" s="163"/>
      <c r="AL349" s="163"/>
      <c r="AM349" s="163"/>
      <c r="AN349" s="163"/>
      <c r="AO349" s="163"/>
      <c r="AP349" s="163"/>
      <c r="AQ349" s="163"/>
      <c r="AR349" s="163"/>
      <c r="AS349" s="163"/>
      <c r="AT349" s="163"/>
      <c r="AU349" s="163"/>
      <c r="AV349" s="163"/>
      <c r="AW349" s="163"/>
      <c r="AX349" s="163"/>
      <c r="AY349" s="163"/>
      <c r="AZ349" s="163"/>
      <c r="BA349" s="163"/>
      <c r="BB349" s="163"/>
      <c r="BC349" s="163"/>
      <c r="BD349" s="163"/>
      <c r="BE349" s="163"/>
      <c r="BF349" s="163"/>
      <c r="BG349" s="163"/>
      <c r="BH349" s="163"/>
    </row>
    <row r="350" spans="1:60" outlineLevel="3" x14ac:dyDescent="0.2">
      <c r="A350" s="164"/>
      <c r="B350" s="165"/>
      <c r="C350" s="182" t="s">
        <v>1045</v>
      </c>
      <c r="D350" s="183"/>
      <c r="E350" s="184">
        <v>3</v>
      </c>
      <c r="F350" s="162"/>
      <c r="G350" s="162"/>
      <c r="H350" s="162"/>
      <c r="I350" s="162"/>
      <c r="J350" s="162"/>
      <c r="K350" s="162"/>
      <c r="L350" s="162"/>
      <c r="M350" s="162"/>
      <c r="N350" s="166"/>
      <c r="O350" s="166"/>
      <c r="P350" s="166"/>
      <c r="Q350" s="166"/>
      <c r="R350" s="162"/>
      <c r="S350" s="162"/>
      <c r="T350" s="162"/>
      <c r="U350" s="162"/>
      <c r="V350" s="162"/>
      <c r="W350" s="162"/>
      <c r="X350" s="162"/>
      <c r="Y350" s="162"/>
      <c r="Z350" s="163"/>
      <c r="AA350" s="163"/>
      <c r="AB350" s="163"/>
      <c r="AC350" s="163"/>
      <c r="AD350" s="163"/>
      <c r="AE350" s="163"/>
      <c r="AF350" s="163"/>
      <c r="AG350" s="163" t="s">
        <v>222</v>
      </c>
      <c r="AH350" s="163">
        <v>0</v>
      </c>
      <c r="AI350" s="163"/>
      <c r="AJ350" s="163"/>
      <c r="AK350" s="163"/>
      <c r="AL350" s="163"/>
      <c r="AM350" s="163"/>
      <c r="AN350" s="163"/>
      <c r="AO350" s="163"/>
      <c r="AP350" s="163"/>
      <c r="AQ350" s="163"/>
      <c r="AR350" s="163"/>
      <c r="AS350" s="163"/>
      <c r="AT350" s="163"/>
      <c r="AU350" s="163"/>
      <c r="AV350" s="163"/>
      <c r="AW350" s="163"/>
      <c r="AX350" s="163"/>
      <c r="AY350" s="163"/>
      <c r="AZ350" s="163"/>
      <c r="BA350" s="163"/>
      <c r="BB350" s="163"/>
      <c r="BC350" s="163"/>
      <c r="BD350" s="163"/>
      <c r="BE350" s="163"/>
      <c r="BF350" s="163"/>
      <c r="BG350" s="163"/>
      <c r="BH350" s="163"/>
    </row>
    <row r="351" spans="1:60" outlineLevel="3" x14ac:dyDescent="0.2">
      <c r="A351" s="164"/>
      <c r="B351" s="165"/>
      <c r="C351" s="182" t="s">
        <v>1046</v>
      </c>
      <c r="D351" s="183"/>
      <c r="E351" s="184">
        <v>2</v>
      </c>
      <c r="F351" s="162"/>
      <c r="G351" s="162"/>
      <c r="H351" s="162"/>
      <c r="I351" s="162"/>
      <c r="J351" s="162"/>
      <c r="K351" s="162"/>
      <c r="L351" s="162"/>
      <c r="M351" s="162"/>
      <c r="N351" s="166"/>
      <c r="O351" s="166"/>
      <c r="P351" s="166"/>
      <c r="Q351" s="166"/>
      <c r="R351" s="162"/>
      <c r="S351" s="162"/>
      <c r="T351" s="162"/>
      <c r="U351" s="162"/>
      <c r="V351" s="162"/>
      <c r="W351" s="162"/>
      <c r="X351" s="162"/>
      <c r="Y351" s="162"/>
      <c r="Z351" s="163"/>
      <c r="AA351" s="163"/>
      <c r="AB351" s="163"/>
      <c r="AC351" s="163"/>
      <c r="AD351" s="163"/>
      <c r="AE351" s="163"/>
      <c r="AF351" s="163"/>
      <c r="AG351" s="163" t="s">
        <v>222</v>
      </c>
      <c r="AH351" s="163">
        <v>0</v>
      </c>
      <c r="AI351" s="163"/>
      <c r="AJ351" s="163"/>
      <c r="AK351" s="163"/>
      <c r="AL351" s="163"/>
      <c r="AM351" s="163"/>
      <c r="AN351" s="163"/>
      <c r="AO351" s="163"/>
      <c r="AP351" s="163"/>
      <c r="AQ351" s="163"/>
      <c r="AR351" s="163"/>
      <c r="AS351" s="163"/>
      <c r="AT351" s="163"/>
      <c r="AU351" s="163"/>
      <c r="AV351" s="163"/>
      <c r="AW351" s="163"/>
      <c r="AX351" s="163"/>
      <c r="AY351" s="163"/>
      <c r="AZ351" s="163"/>
      <c r="BA351" s="163"/>
      <c r="BB351" s="163"/>
      <c r="BC351" s="163"/>
      <c r="BD351" s="163"/>
      <c r="BE351" s="163"/>
      <c r="BF351" s="163"/>
      <c r="BG351" s="163"/>
      <c r="BH351" s="163"/>
    </row>
    <row r="352" spans="1:60" outlineLevel="1" x14ac:dyDescent="0.2">
      <c r="A352" s="155">
        <v>65</v>
      </c>
      <c r="B352" s="156" t="s">
        <v>1047</v>
      </c>
      <c r="C352" s="157" t="s">
        <v>1048</v>
      </c>
      <c r="D352" s="158" t="s">
        <v>266</v>
      </c>
      <c r="E352" s="159">
        <v>2</v>
      </c>
      <c r="F352" s="11"/>
      <c r="G352" s="160">
        <f>ROUND(E352*F352,2)</f>
        <v>0</v>
      </c>
      <c r="H352" s="11">
        <v>3612</v>
      </c>
      <c r="I352" s="160">
        <f>ROUND(E352*H352,2)</f>
        <v>7224</v>
      </c>
      <c r="J352" s="11">
        <v>0</v>
      </c>
      <c r="K352" s="160">
        <f>ROUND(E352*J352,2)</f>
        <v>0</v>
      </c>
      <c r="L352" s="160">
        <v>21</v>
      </c>
      <c r="M352" s="160">
        <f>G352*(1+L352/100)</f>
        <v>0</v>
      </c>
      <c r="N352" s="159">
        <v>8.8500000000000002E-3</v>
      </c>
      <c r="O352" s="159">
        <f>ROUND(E352*N352,2)</f>
        <v>0.02</v>
      </c>
      <c r="P352" s="159">
        <v>0</v>
      </c>
      <c r="Q352" s="159">
        <f>ROUND(E352*P352,2)</f>
        <v>0</v>
      </c>
      <c r="R352" s="160"/>
      <c r="S352" s="160" t="s">
        <v>173</v>
      </c>
      <c r="T352" s="161" t="s">
        <v>174</v>
      </c>
      <c r="U352" s="162">
        <v>0</v>
      </c>
      <c r="V352" s="162">
        <f>ROUND(E352*U352,2)</f>
        <v>0</v>
      </c>
      <c r="W352" s="162"/>
      <c r="X352" s="162" t="s">
        <v>240</v>
      </c>
      <c r="Y352" s="162" t="s">
        <v>175</v>
      </c>
      <c r="Z352" s="163"/>
      <c r="AA352" s="163"/>
      <c r="AB352" s="163"/>
      <c r="AC352" s="163"/>
      <c r="AD352" s="163"/>
      <c r="AE352" s="163"/>
      <c r="AF352" s="163"/>
      <c r="AG352" s="163" t="s">
        <v>270</v>
      </c>
      <c r="AH352" s="163"/>
      <c r="AI352" s="163"/>
      <c r="AJ352" s="163"/>
      <c r="AK352" s="163"/>
      <c r="AL352" s="163"/>
      <c r="AM352" s="163"/>
      <c r="AN352" s="163"/>
      <c r="AO352" s="163"/>
      <c r="AP352" s="163"/>
      <c r="AQ352" s="163"/>
      <c r="AR352" s="163"/>
      <c r="AS352" s="163"/>
      <c r="AT352" s="163"/>
      <c r="AU352" s="163"/>
      <c r="AV352" s="163"/>
      <c r="AW352" s="163"/>
      <c r="AX352" s="163"/>
      <c r="AY352" s="163"/>
      <c r="AZ352" s="163"/>
      <c r="BA352" s="163"/>
      <c r="BB352" s="163"/>
      <c r="BC352" s="163"/>
      <c r="BD352" s="163"/>
      <c r="BE352" s="163"/>
      <c r="BF352" s="163"/>
      <c r="BG352" s="163"/>
      <c r="BH352" s="163"/>
    </row>
    <row r="353" spans="1:60" outlineLevel="2" x14ac:dyDescent="0.2">
      <c r="A353" s="164"/>
      <c r="B353" s="165"/>
      <c r="C353" s="182" t="s">
        <v>933</v>
      </c>
      <c r="D353" s="183"/>
      <c r="E353" s="184"/>
      <c r="F353" s="162"/>
      <c r="G353" s="162"/>
      <c r="H353" s="162"/>
      <c r="I353" s="162"/>
      <c r="J353" s="162"/>
      <c r="K353" s="162"/>
      <c r="L353" s="162"/>
      <c r="M353" s="162"/>
      <c r="N353" s="166"/>
      <c r="O353" s="166"/>
      <c r="P353" s="166"/>
      <c r="Q353" s="166"/>
      <c r="R353" s="162"/>
      <c r="S353" s="162"/>
      <c r="T353" s="162"/>
      <c r="U353" s="162"/>
      <c r="V353" s="162"/>
      <c r="W353" s="162"/>
      <c r="X353" s="162"/>
      <c r="Y353" s="162"/>
      <c r="Z353" s="163"/>
      <c r="AA353" s="163"/>
      <c r="AB353" s="163"/>
      <c r="AC353" s="163"/>
      <c r="AD353" s="163"/>
      <c r="AE353" s="163"/>
      <c r="AF353" s="163"/>
      <c r="AG353" s="163" t="s">
        <v>222</v>
      </c>
      <c r="AH353" s="163">
        <v>0</v>
      </c>
      <c r="AI353" s="163"/>
      <c r="AJ353" s="163"/>
      <c r="AK353" s="163"/>
      <c r="AL353" s="163"/>
      <c r="AM353" s="163"/>
      <c r="AN353" s="163"/>
      <c r="AO353" s="163"/>
      <c r="AP353" s="163"/>
      <c r="AQ353" s="163"/>
      <c r="AR353" s="163"/>
      <c r="AS353" s="163"/>
      <c r="AT353" s="163"/>
      <c r="AU353" s="163"/>
      <c r="AV353" s="163"/>
      <c r="AW353" s="163"/>
      <c r="AX353" s="163"/>
      <c r="AY353" s="163"/>
      <c r="AZ353" s="163"/>
      <c r="BA353" s="163"/>
      <c r="BB353" s="163"/>
      <c r="BC353" s="163"/>
      <c r="BD353" s="163"/>
      <c r="BE353" s="163"/>
      <c r="BF353" s="163"/>
      <c r="BG353" s="163"/>
      <c r="BH353" s="163"/>
    </row>
    <row r="354" spans="1:60" outlineLevel="3" x14ac:dyDescent="0.2">
      <c r="A354" s="164"/>
      <c r="B354" s="165"/>
      <c r="C354" s="182" t="s">
        <v>1011</v>
      </c>
      <c r="D354" s="183"/>
      <c r="E354" s="184">
        <v>1</v>
      </c>
      <c r="F354" s="162"/>
      <c r="G354" s="162"/>
      <c r="H354" s="162"/>
      <c r="I354" s="162"/>
      <c r="J354" s="162"/>
      <c r="K354" s="162"/>
      <c r="L354" s="162"/>
      <c r="M354" s="162"/>
      <c r="N354" s="166"/>
      <c r="O354" s="166"/>
      <c r="P354" s="166"/>
      <c r="Q354" s="166"/>
      <c r="R354" s="162"/>
      <c r="S354" s="162"/>
      <c r="T354" s="162"/>
      <c r="U354" s="162"/>
      <c r="V354" s="162"/>
      <c r="W354" s="162"/>
      <c r="X354" s="162"/>
      <c r="Y354" s="162"/>
      <c r="Z354" s="163"/>
      <c r="AA354" s="163"/>
      <c r="AB354" s="163"/>
      <c r="AC354" s="163"/>
      <c r="AD354" s="163"/>
      <c r="AE354" s="163"/>
      <c r="AF354" s="163"/>
      <c r="AG354" s="163" t="s">
        <v>222</v>
      </c>
      <c r="AH354" s="163">
        <v>0</v>
      </c>
      <c r="AI354" s="163"/>
      <c r="AJ354" s="163"/>
      <c r="AK354" s="163"/>
      <c r="AL354" s="163"/>
      <c r="AM354" s="163"/>
      <c r="AN354" s="163"/>
      <c r="AO354" s="163"/>
      <c r="AP354" s="163"/>
      <c r="AQ354" s="163"/>
      <c r="AR354" s="163"/>
      <c r="AS354" s="163"/>
      <c r="AT354" s="163"/>
      <c r="AU354" s="163"/>
      <c r="AV354" s="163"/>
      <c r="AW354" s="163"/>
      <c r="AX354" s="163"/>
      <c r="AY354" s="163"/>
      <c r="AZ354" s="163"/>
      <c r="BA354" s="163"/>
      <c r="BB354" s="163"/>
      <c r="BC354" s="163"/>
      <c r="BD354" s="163"/>
      <c r="BE354" s="163"/>
      <c r="BF354" s="163"/>
      <c r="BG354" s="163"/>
      <c r="BH354" s="163"/>
    </row>
    <row r="355" spans="1:60" outlineLevel="3" x14ac:dyDescent="0.2">
      <c r="A355" s="164"/>
      <c r="B355" s="165"/>
      <c r="C355" s="182" t="s">
        <v>1049</v>
      </c>
      <c r="D355" s="183"/>
      <c r="E355" s="184">
        <v>1</v>
      </c>
      <c r="F355" s="162"/>
      <c r="G355" s="162"/>
      <c r="H355" s="162"/>
      <c r="I355" s="162"/>
      <c r="J355" s="162"/>
      <c r="K355" s="162"/>
      <c r="L355" s="162"/>
      <c r="M355" s="162"/>
      <c r="N355" s="166"/>
      <c r="O355" s="166"/>
      <c r="P355" s="166"/>
      <c r="Q355" s="166"/>
      <c r="R355" s="162"/>
      <c r="S355" s="162"/>
      <c r="T355" s="162"/>
      <c r="U355" s="162"/>
      <c r="V355" s="162"/>
      <c r="W355" s="162"/>
      <c r="X355" s="162"/>
      <c r="Y355" s="162"/>
      <c r="Z355" s="163"/>
      <c r="AA355" s="163"/>
      <c r="AB355" s="163"/>
      <c r="AC355" s="163"/>
      <c r="AD355" s="163"/>
      <c r="AE355" s="163"/>
      <c r="AF355" s="163"/>
      <c r="AG355" s="163" t="s">
        <v>222</v>
      </c>
      <c r="AH355" s="163">
        <v>0</v>
      </c>
      <c r="AI355" s="163"/>
      <c r="AJ355" s="163"/>
      <c r="AK355" s="163"/>
      <c r="AL355" s="163"/>
      <c r="AM355" s="163"/>
      <c r="AN355" s="163"/>
      <c r="AO355" s="163"/>
      <c r="AP355" s="163"/>
      <c r="AQ355" s="163"/>
      <c r="AR355" s="163"/>
      <c r="AS355" s="163"/>
      <c r="AT355" s="163"/>
      <c r="AU355" s="163"/>
      <c r="AV355" s="163"/>
      <c r="AW355" s="163"/>
      <c r="AX355" s="163"/>
      <c r="AY355" s="163"/>
      <c r="AZ355" s="163"/>
      <c r="BA355" s="163"/>
      <c r="BB355" s="163"/>
      <c r="BC355" s="163"/>
      <c r="BD355" s="163"/>
      <c r="BE355" s="163"/>
      <c r="BF355" s="163"/>
      <c r="BG355" s="163"/>
      <c r="BH355" s="163"/>
    </row>
    <row r="356" spans="1:60" ht="22.5" outlineLevel="1" x14ac:dyDescent="0.2">
      <c r="A356" s="155">
        <v>66</v>
      </c>
      <c r="B356" s="156" t="s">
        <v>1050</v>
      </c>
      <c r="C356" s="157" t="s">
        <v>1694</v>
      </c>
      <c r="D356" s="158" t="s">
        <v>266</v>
      </c>
      <c r="E356" s="159">
        <v>3</v>
      </c>
      <c r="F356" s="11"/>
      <c r="G356" s="160">
        <f>ROUND(E356*F356,2)</f>
        <v>0</v>
      </c>
      <c r="H356" s="11">
        <v>5515</v>
      </c>
      <c r="I356" s="160">
        <f>ROUND(E356*H356,2)</f>
        <v>16545</v>
      </c>
      <c r="J356" s="11">
        <v>0</v>
      </c>
      <c r="K356" s="160">
        <f>ROUND(E356*J356,2)</f>
        <v>0</v>
      </c>
      <c r="L356" s="160">
        <v>21</v>
      </c>
      <c r="M356" s="160">
        <f>G356*(1+L356/100)</f>
        <v>0</v>
      </c>
      <c r="N356" s="159">
        <v>4.8999999999999998E-3</v>
      </c>
      <c r="O356" s="159">
        <f>ROUND(E356*N356,2)</f>
        <v>0.01</v>
      </c>
      <c r="P356" s="159">
        <v>0</v>
      </c>
      <c r="Q356" s="159">
        <f>ROUND(E356*P356,2)</f>
        <v>0</v>
      </c>
      <c r="R356" s="160" t="s">
        <v>239</v>
      </c>
      <c r="S356" s="160" t="s">
        <v>217</v>
      </c>
      <c r="T356" s="161" t="s">
        <v>217</v>
      </c>
      <c r="U356" s="162">
        <v>0</v>
      </c>
      <c r="V356" s="162">
        <f>ROUND(E356*U356,2)</f>
        <v>0</v>
      </c>
      <c r="W356" s="162"/>
      <c r="X356" s="162" t="s">
        <v>240</v>
      </c>
      <c r="Y356" s="162" t="s">
        <v>175</v>
      </c>
      <c r="Z356" s="163"/>
      <c r="AA356" s="163"/>
      <c r="AB356" s="163"/>
      <c r="AC356" s="163"/>
      <c r="AD356" s="163"/>
      <c r="AE356" s="163"/>
      <c r="AF356" s="163"/>
      <c r="AG356" s="163" t="s">
        <v>270</v>
      </c>
      <c r="AH356" s="163"/>
      <c r="AI356" s="163"/>
      <c r="AJ356" s="163"/>
      <c r="AK356" s="163"/>
      <c r="AL356" s="163"/>
      <c r="AM356" s="163"/>
      <c r="AN356" s="163"/>
      <c r="AO356" s="163"/>
      <c r="AP356" s="163"/>
      <c r="AQ356" s="163"/>
      <c r="AR356" s="163"/>
      <c r="AS356" s="163"/>
      <c r="AT356" s="163"/>
      <c r="AU356" s="163"/>
      <c r="AV356" s="163"/>
      <c r="AW356" s="163"/>
      <c r="AX356" s="163"/>
      <c r="AY356" s="163"/>
      <c r="AZ356" s="163"/>
      <c r="BA356" s="163"/>
      <c r="BB356" s="163"/>
      <c r="BC356" s="163"/>
      <c r="BD356" s="163"/>
      <c r="BE356" s="163"/>
      <c r="BF356" s="163"/>
      <c r="BG356" s="163"/>
      <c r="BH356" s="163"/>
    </row>
    <row r="357" spans="1:60" outlineLevel="2" x14ac:dyDescent="0.2">
      <c r="A357" s="164"/>
      <c r="B357" s="165"/>
      <c r="C357" s="182" t="s">
        <v>933</v>
      </c>
      <c r="D357" s="183"/>
      <c r="E357" s="184"/>
      <c r="F357" s="162"/>
      <c r="G357" s="162"/>
      <c r="H357" s="162"/>
      <c r="I357" s="162"/>
      <c r="J357" s="162"/>
      <c r="K357" s="162"/>
      <c r="L357" s="162"/>
      <c r="M357" s="162"/>
      <c r="N357" s="166"/>
      <c r="O357" s="166"/>
      <c r="P357" s="166"/>
      <c r="Q357" s="166"/>
      <c r="R357" s="162"/>
      <c r="S357" s="162"/>
      <c r="T357" s="162"/>
      <c r="U357" s="162"/>
      <c r="V357" s="162"/>
      <c r="W357" s="162"/>
      <c r="X357" s="162"/>
      <c r="Y357" s="162"/>
      <c r="Z357" s="163"/>
      <c r="AA357" s="163"/>
      <c r="AB357" s="163"/>
      <c r="AC357" s="163"/>
      <c r="AD357" s="163"/>
      <c r="AE357" s="163"/>
      <c r="AF357" s="163"/>
      <c r="AG357" s="163" t="s">
        <v>222</v>
      </c>
      <c r="AH357" s="163">
        <v>0</v>
      </c>
      <c r="AI357" s="163"/>
      <c r="AJ357" s="163"/>
      <c r="AK357" s="163"/>
      <c r="AL357" s="163"/>
      <c r="AM357" s="163"/>
      <c r="AN357" s="163"/>
      <c r="AO357" s="163"/>
      <c r="AP357" s="163"/>
      <c r="AQ357" s="163"/>
      <c r="AR357" s="163"/>
      <c r="AS357" s="163"/>
      <c r="AT357" s="163"/>
      <c r="AU357" s="163"/>
      <c r="AV357" s="163"/>
      <c r="AW357" s="163"/>
      <c r="AX357" s="163"/>
      <c r="AY357" s="163"/>
      <c r="AZ357" s="163"/>
      <c r="BA357" s="163"/>
      <c r="BB357" s="163"/>
      <c r="BC357" s="163"/>
      <c r="BD357" s="163"/>
      <c r="BE357" s="163"/>
      <c r="BF357" s="163"/>
      <c r="BG357" s="163"/>
      <c r="BH357" s="163"/>
    </row>
    <row r="358" spans="1:60" outlineLevel="3" x14ac:dyDescent="0.2">
      <c r="A358" s="164"/>
      <c r="B358" s="165"/>
      <c r="C358" s="182" t="s">
        <v>1003</v>
      </c>
      <c r="D358" s="183"/>
      <c r="E358" s="184">
        <v>2</v>
      </c>
      <c r="F358" s="162"/>
      <c r="G358" s="162"/>
      <c r="H358" s="162"/>
      <c r="I358" s="162"/>
      <c r="J358" s="162"/>
      <c r="K358" s="162"/>
      <c r="L358" s="162"/>
      <c r="M358" s="162"/>
      <c r="N358" s="166"/>
      <c r="O358" s="166"/>
      <c r="P358" s="166"/>
      <c r="Q358" s="166"/>
      <c r="R358" s="162"/>
      <c r="S358" s="162"/>
      <c r="T358" s="162"/>
      <c r="U358" s="162"/>
      <c r="V358" s="162"/>
      <c r="W358" s="162"/>
      <c r="X358" s="162"/>
      <c r="Y358" s="162"/>
      <c r="Z358" s="163"/>
      <c r="AA358" s="163"/>
      <c r="AB358" s="163"/>
      <c r="AC358" s="163"/>
      <c r="AD358" s="163"/>
      <c r="AE358" s="163"/>
      <c r="AF358" s="163"/>
      <c r="AG358" s="163" t="s">
        <v>222</v>
      </c>
      <c r="AH358" s="163">
        <v>0</v>
      </c>
      <c r="AI358" s="163"/>
      <c r="AJ358" s="163"/>
      <c r="AK358" s="163"/>
      <c r="AL358" s="163"/>
      <c r="AM358" s="163"/>
      <c r="AN358" s="163"/>
      <c r="AO358" s="163"/>
      <c r="AP358" s="163"/>
      <c r="AQ358" s="163"/>
      <c r="AR358" s="163"/>
      <c r="AS358" s="163"/>
      <c r="AT358" s="163"/>
      <c r="AU358" s="163"/>
      <c r="AV358" s="163"/>
      <c r="AW358" s="163"/>
      <c r="AX358" s="163"/>
      <c r="AY358" s="163"/>
      <c r="AZ358" s="163"/>
      <c r="BA358" s="163"/>
      <c r="BB358" s="163"/>
      <c r="BC358" s="163"/>
      <c r="BD358" s="163"/>
      <c r="BE358" s="163"/>
      <c r="BF358" s="163"/>
      <c r="BG358" s="163"/>
      <c r="BH358" s="163"/>
    </row>
    <row r="359" spans="1:60" outlineLevel="3" x14ac:dyDescent="0.2">
      <c r="A359" s="164"/>
      <c r="B359" s="165"/>
      <c r="C359" s="182" t="s">
        <v>1049</v>
      </c>
      <c r="D359" s="183"/>
      <c r="E359" s="184">
        <v>1</v>
      </c>
      <c r="F359" s="162"/>
      <c r="G359" s="162"/>
      <c r="H359" s="162"/>
      <c r="I359" s="162"/>
      <c r="J359" s="162"/>
      <c r="K359" s="162"/>
      <c r="L359" s="162"/>
      <c r="M359" s="162"/>
      <c r="N359" s="166"/>
      <c r="O359" s="166"/>
      <c r="P359" s="166"/>
      <c r="Q359" s="166"/>
      <c r="R359" s="162"/>
      <c r="S359" s="162"/>
      <c r="T359" s="162"/>
      <c r="U359" s="162"/>
      <c r="V359" s="162"/>
      <c r="W359" s="162"/>
      <c r="X359" s="162"/>
      <c r="Y359" s="162"/>
      <c r="Z359" s="163"/>
      <c r="AA359" s="163"/>
      <c r="AB359" s="163"/>
      <c r="AC359" s="163"/>
      <c r="AD359" s="163"/>
      <c r="AE359" s="163"/>
      <c r="AF359" s="163"/>
      <c r="AG359" s="163" t="s">
        <v>222</v>
      </c>
      <c r="AH359" s="163">
        <v>0</v>
      </c>
      <c r="AI359" s="163"/>
      <c r="AJ359" s="163"/>
      <c r="AK359" s="163"/>
      <c r="AL359" s="163"/>
      <c r="AM359" s="163"/>
      <c r="AN359" s="163"/>
      <c r="AO359" s="163"/>
      <c r="AP359" s="163"/>
      <c r="AQ359" s="163"/>
      <c r="AR359" s="163"/>
      <c r="AS359" s="163"/>
      <c r="AT359" s="163"/>
      <c r="AU359" s="163"/>
      <c r="AV359" s="163"/>
      <c r="AW359" s="163"/>
      <c r="AX359" s="163"/>
      <c r="AY359" s="163"/>
      <c r="AZ359" s="163"/>
      <c r="BA359" s="163"/>
      <c r="BB359" s="163"/>
      <c r="BC359" s="163"/>
      <c r="BD359" s="163"/>
      <c r="BE359" s="163"/>
      <c r="BF359" s="163"/>
      <c r="BG359" s="163"/>
      <c r="BH359" s="163"/>
    </row>
    <row r="360" spans="1:60" ht="22.5" outlineLevel="1" x14ac:dyDescent="0.2">
      <c r="A360" s="155">
        <v>67</v>
      </c>
      <c r="B360" s="156" t="s">
        <v>1051</v>
      </c>
      <c r="C360" s="157" t="s">
        <v>1052</v>
      </c>
      <c r="D360" s="158" t="s">
        <v>266</v>
      </c>
      <c r="E360" s="159">
        <v>2</v>
      </c>
      <c r="F360" s="11"/>
      <c r="G360" s="160">
        <f>ROUND(E360*F360,2)</f>
        <v>0</v>
      </c>
      <c r="H360" s="11">
        <v>105.23</v>
      </c>
      <c r="I360" s="160">
        <f>ROUND(E360*H360,2)</f>
        <v>210.46</v>
      </c>
      <c r="J360" s="11">
        <v>396.77</v>
      </c>
      <c r="K360" s="160">
        <f>ROUND(E360*J360,2)</f>
        <v>793.54</v>
      </c>
      <c r="L360" s="160">
        <v>21</v>
      </c>
      <c r="M360" s="160">
        <f>G360*(1+L360/100)</f>
        <v>0</v>
      </c>
      <c r="N360" s="159">
        <v>2.2000000000000001E-4</v>
      </c>
      <c r="O360" s="159">
        <f>ROUND(E360*N360,2)</f>
        <v>0</v>
      </c>
      <c r="P360" s="159">
        <v>0</v>
      </c>
      <c r="Q360" s="159">
        <f>ROUND(E360*P360,2)</f>
        <v>0</v>
      </c>
      <c r="R360" s="160" t="s">
        <v>655</v>
      </c>
      <c r="S360" s="160" t="s">
        <v>217</v>
      </c>
      <c r="T360" s="161" t="s">
        <v>217</v>
      </c>
      <c r="U360" s="162">
        <v>0.75900000000000001</v>
      </c>
      <c r="V360" s="162">
        <f>ROUND(E360*U360,2)</f>
        <v>1.52</v>
      </c>
      <c r="W360" s="162"/>
      <c r="X360" s="162" t="s">
        <v>218</v>
      </c>
      <c r="Y360" s="162" t="s">
        <v>175</v>
      </c>
      <c r="Z360" s="163"/>
      <c r="AA360" s="163"/>
      <c r="AB360" s="163"/>
      <c r="AC360" s="163"/>
      <c r="AD360" s="163"/>
      <c r="AE360" s="163"/>
      <c r="AF360" s="163"/>
      <c r="AG360" s="163" t="s">
        <v>219</v>
      </c>
      <c r="AH360" s="163"/>
      <c r="AI360" s="163"/>
      <c r="AJ360" s="163"/>
      <c r="AK360" s="163"/>
      <c r="AL360" s="163"/>
      <c r="AM360" s="163"/>
      <c r="AN360" s="163"/>
      <c r="AO360" s="163"/>
      <c r="AP360" s="163"/>
      <c r="AQ360" s="163"/>
      <c r="AR360" s="163"/>
      <c r="AS360" s="163"/>
      <c r="AT360" s="163"/>
      <c r="AU360" s="163"/>
      <c r="AV360" s="163"/>
      <c r="AW360" s="163"/>
      <c r="AX360" s="163"/>
      <c r="AY360" s="163"/>
      <c r="AZ360" s="163"/>
      <c r="BA360" s="163"/>
      <c r="BB360" s="163"/>
      <c r="BC360" s="163"/>
      <c r="BD360" s="163"/>
      <c r="BE360" s="163"/>
      <c r="BF360" s="163"/>
      <c r="BG360" s="163"/>
      <c r="BH360" s="163"/>
    </row>
    <row r="361" spans="1:60" outlineLevel="2" x14ac:dyDescent="0.2">
      <c r="A361" s="164"/>
      <c r="B361" s="165"/>
      <c r="C361" s="182" t="s">
        <v>980</v>
      </c>
      <c r="D361" s="183"/>
      <c r="E361" s="184">
        <v>2</v>
      </c>
      <c r="F361" s="162"/>
      <c r="G361" s="162"/>
      <c r="H361" s="162"/>
      <c r="I361" s="162"/>
      <c r="J361" s="162"/>
      <c r="K361" s="162"/>
      <c r="L361" s="162"/>
      <c r="M361" s="162"/>
      <c r="N361" s="166"/>
      <c r="O361" s="166"/>
      <c r="P361" s="166"/>
      <c r="Q361" s="166"/>
      <c r="R361" s="162"/>
      <c r="S361" s="162"/>
      <c r="T361" s="162"/>
      <c r="U361" s="162"/>
      <c r="V361" s="162"/>
      <c r="W361" s="162"/>
      <c r="X361" s="162"/>
      <c r="Y361" s="162"/>
      <c r="Z361" s="163"/>
      <c r="AA361" s="163"/>
      <c r="AB361" s="163"/>
      <c r="AC361" s="163"/>
      <c r="AD361" s="163"/>
      <c r="AE361" s="163"/>
      <c r="AF361" s="163"/>
      <c r="AG361" s="163" t="s">
        <v>222</v>
      </c>
      <c r="AH361" s="163">
        <v>0</v>
      </c>
      <c r="AI361" s="163"/>
      <c r="AJ361" s="163"/>
      <c r="AK361" s="163"/>
      <c r="AL361" s="163"/>
      <c r="AM361" s="163"/>
      <c r="AN361" s="163"/>
      <c r="AO361" s="163"/>
      <c r="AP361" s="163"/>
      <c r="AQ361" s="163"/>
      <c r="AR361" s="163"/>
      <c r="AS361" s="163"/>
      <c r="AT361" s="163"/>
      <c r="AU361" s="163"/>
      <c r="AV361" s="163"/>
      <c r="AW361" s="163"/>
      <c r="AX361" s="163"/>
      <c r="AY361" s="163"/>
      <c r="AZ361" s="163"/>
      <c r="BA361" s="163"/>
      <c r="BB361" s="163"/>
      <c r="BC361" s="163"/>
      <c r="BD361" s="163"/>
      <c r="BE361" s="163"/>
      <c r="BF361" s="163"/>
      <c r="BG361" s="163"/>
      <c r="BH361" s="163"/>
    </row>
    <row r="362" spans="1:60" outlineLevel="1" x14ac:dyDescent="0.2">
      <c r="A362" s="155">
        <v>68</v>
      </c>
      <c r="B362" s="156" t="s">
        <v>1053</v>
      </c>
      <c r="C362" s="157" t="s">
        <v>1054</v>
      </c>
      <c r="D362" s="158" t="s">
        <v>266</v>
      </c>
      <c r="E362" s="159">
        <v>1</v>
      </c>
      <c r="F362" s="11"/>
      <c r="G362" s="160">
        <f>ROUND(E362*F362,2)</f>
        <v>0</v>
      </c>
      <c r="H362" s="11">
        <v>3612</v>
      </c>
      <c r="I362" s="160">
        <f>ROUND(E362*H362,2)</f>
        <v>3612</v>
      </c>
      <c r="J362" s="11">
        <v>0</v>
      </c>
      <c r="K362" s="160">
        <f>ROUND(E362*J362,2)</f>
        <v>0</v>
      </c>
      <c r="L362" s="160">
        <v>21</v>
      </c>
      <c r="M362" s="160">
        <f>G362*(1+L362/100)</f>
        <v>0</v>
      </c>
      <c r="N362" s="159">
        <v>4.7000000000000002E-3</v>
      </c>
      <c r="O362" s="159">
        <f>ROUND(E362*N362,2)</f>
        <v>0</v>
      </c>
      <c r="P362" s="159">
        <v>0</v>
      </c>
      <c r="Q362" s="159">
        <f>ROUND(E362*P362,2)</f>
        <v>0</v>
      </c>
      <c r="R362" s="160"/>
      <c r="S362" s="160" t="s">
        <v>173</v>
      </c>
      <c r="T362" s="161" t="s">
        <v>174</v>
      </c>
      <c r="U362" s="162">
        <v>0</v>
      </c>
      <c r="V362" s="162">
        <f>ROUND(E362*U362,2)</f>
        <v>0</v>
      </c>
      <c r="W362" s="162"/>
      <c r="X362" s="162" t="s">
        <v>240</v>
      </c>
      <c r="Y362" s="162" t="s">
        <v>175</v>
      </c>
      <c r="Z362" s="163"/>
      <c r="AA362" s="163"/>
      <c r="AB362" s="163"/>
      <c r="AC362" s="163"/>
      <c r="AD362" s="163"/>
      <c r="AE362" s="163"/>
      <c r="AF362" s="163"/>
      <c r="AG362" s="163" t="s">
        <v>270</v>
      </c>
      <c r="AH362" s="163"/>
      <c r="AI362" s="163"/>
      <c r="AJ362" s="163"/>
      <c r="AK362" s="163"/>
      <c r="AL362" s="163"/>
      <c r="AM362" s="163"/>
      <c r="AN362" s="163"/>
      <c r="AO362" s="163"/>
      <c r="AP362" s="163"/>
      <c r="AQ362" s="163"/>
      <c r="AR362" s="163"/>
      <c r="AS362" s="163"/>
      <c r="AT362" s="163"/>
      <c r="AU362" s="163"/>
      <c r="AV362" s="163"/>
      <c r="AW362" s="163"/>
      <c r="AX362" s="163"/>
      <c r="AY362" s="163"/>
      <c r="AZ362" s="163"/>
      <c r="BA362" s="163"/>
      <c r="BB362" s="163"/>
      <c r="BC362" s="163"/>
      <c r="BD362" s="163"/>
      <c r="BE362" s="163"/>
      <c r="BF362" s="163"/>
      <c r="BG362" s="163"/>
      <c r="BH362" s="163"/>
    </row>
    <row r="363" spans="1:60" outlineLevel="2" x14ac:dyDescent="0.2">
      <c r="A363" s="164"/>
      <c r="B363" s="165"/>
      <c r="C363" s="182" t="s">
        <v>933</v>
      </c>
      <c r="D363" s="183"/>
      <c r="E363" s="184"/>
      <c r="F363" s="162"/>
      <c r="G363" s="162"/>
      <c r="H363" s="162"/>
      <c r="I363" s="162"/>
      <c r="J363" s="162"/>
      <c r="K363" s="162"/>
      <c r="L363" s="162"/>
      <c r="M363" s="162"/>
      <c r="N363" s="166"/>
      <c r="O363" s="166"/>
      <c r="P363" s="166"/>
      <c r="Q363" s="166"/>
      <c r="R363" s="162"/>
      <c r="S363" s="162"/>
      <c r="T363" s="162"/>
      <c r="U363" s="162"/>
      <c r="V363" s="162"/>
      <c r="W363" s="162"/>
      <c r="X363" s="162"/>
      <c r="Y363" s="162"/>
      <c r="Z363" s="163"/>
      <c r="AA363" s="163"/>
      <c r="AB363" s="163"/>
      <c r="AC363" s="163"/>
      <c r="AD363" s="163"/>
      <c r="AE363" s="163"/>
      <c r="AF363" s="163"/>
      <c r="AG363" s="163" t="s">
        <v>222</v>
      </c>
      <c r="AH363" s="163">
        <v>0</v>
      </c>
      <c r="AI363" s="163"/>
      <c r="AJ363" s="163"/>
      <c r="AK363" s="163"/>
      <c r="AL363" s="163"/>
      <c r="AM363" s="163"/>
      <c r="AN363" s="163"/>
      <c r="AO363" s="163"/>
      <c r="AP363" s="163"/>
      <c r="AQ363" s="163"/>
      <c r="AR363" s="163"/>
      <c r="AS363" s="163"/>
      <c r="AT363" s="163"/>
      <c r="AU363" s="163"/>
      <c r="AV363" s="163"/>
      <c r="AW363" s="163"/>
      <c r="AX363" s="163"/>
      <c r="AY363" s="163"/>
      <c r="AZ363" s="163"/>
      <c r="BA363" s="163"/>
      <c r="BB363" s="163"/>
      <c r="BC363" s="163"/>
      <c r="BD363" s="163"/>
      <c r="BE363" s="163"/>
      <c r="BF363" s="163"/>
      <c r="BG363" s="163"/>
      <c r="BH363" s="163"/>
    </row>
    <row r="364" spans="1:60" outlineLevel="3" x14ac:dyDescent="0.2">
      <c r="A364" s="164"/>
      <c r="B364" s="165"/>
      <c r="C364" s="182" t="s">
        <v>1031</v>
      </c>
      <c r="D364" s="183"/>
      <c r="E364" s="184">
        <v>1</v>
      </c>
      <c r="F364" s="162"/>
      <c r="G364" s="162"/>
      <c r="H364" s="162"/>
      <c r="I364" s="162"/>
      <c r="J364" s="162"/>
      <c r="K364" s="162"/>
      <c r="L364" s="162"/>
      <c r="M364" s="162"/>
      <c r="N364" s="166"/>
      <c r="O364" s="166"/>
      <c r="P364" s="166"/>
      <c r="Q364" s="166"/>
      <c r="R364" s="162"/>
      <c r="S364" s="162"/>
      <c r="T364" s="162"/>
      <c r="U364" s="162"/>
      <c r="V364" s="162"/>
      <c r="W364" s="162"/>
      <c r="X364" s="162"/>
      <c r="Y364" s="162"/>
      <c r="Z364" s="163"/>
      <c r="AA364" s="163"/>
      <c r="AB364" s="163"/>
      <c r="AC364" s="163"/>
      <c r="AD364" s="163"/>
      <c r="AE364" s="163"/>
      <c r="AF364" s="163"/>
      <c r="AG364" s="163" t="s">
        <v>222</v>
      </c>
      <c r="AH364" s="163">
        <v>0</v>
      </c>
      <c r="AI364" s="163"/>
      <c r="AJ364" s="163"/>
      <c r="AK364" s="163"/>
      <c r="AL364" s="163"/>
      <c r="AM364" s="163"/>
      <c r="AN364" s="163"/>
      <c r="AO364" s="163"/>
      <c r="AP364" s="163"/>
      <c r="AQ364" s="163"/>
      <c r="AR364" s="163"/>
      <c r="AS364" s="163"/>
      <c r="AT364" s="163"/>
      <c r="AU364" s="163"/>
      <c r="AV364" s="163"/>
      <c r="AW364" s="163"/>
      <c r="AX364" s="163"/>
      <c r="AY364" s="163"/>
      <c r="AZ364" s="163"/>
      <c r="BA364" s="163"/>
      <c r="BB364" s="163"/>
      <c r="BC364" s="163"/>
      <c r="BD364" s="163"/>
      <c r="BE364" s="163"/>
      <c r="BF364" s="163"/>
      <c r="BG364" s="163"/>
      <c r="BH364" s="163"/>
    </row>
    <row r="365" spans="1:60" ht="22.5" outlineLevel="1" x14ac:dyDescent="0.2">
      <c r="A365" s="155">
        <v>69</v>
      </c>
      <c r="B365" s="156" t="s">
        <v>1055</v>
      </c>
      <c r="C365" s="157" t="s">
        <v>1695</v>
      </c>
      <c r="D365" s="158" t="s">
        <v>266</v>
      </c>
      <c r="E365" s="159">
        <v>1</v>
      </c>
      <c r="F365" s="11"/>
      <c r="G365" s="160">
        <f>ROUND(E365*F365,2)</f>
        <v>0</v>
      </c>
      <c r="H365" s="11">
        <v>7035</v>
      </c>
      <c r="I365" s="160">
        <f>ROUND(E365*H365,2)</f>
        <v>7035</v>
      </c>
      <c r="J365" s="11">
        <v>0</v>
      </c>
      <c r="K365" s="160">
        <f>ROUND(E365*J365,2)</f>
        <v>0</v>
      </c>
      <c r="L365" s="160">
        <v>21</v>
      </c>
      <c r="M365" s="160">
        <f>G365*(1+L365/100)</f>
        <v>0</v>
      </c>
      <c r="N365" s="159">
        <v>6.8999999999999999E-3</v>
      </c>
      <c r="O365" s="159">
        <f>ROUND(E365*N365,2)</f>
        <v>0.01</v>
      </c>
      <c r="P365" s="159">
        <v>0</v>
      </c>
      <c r="Q365" s="159">
        <f>ROUND(E365*P365,2)</f>
        <v>0</v>
      </c>
      <c r="R365" s="160" t="s">
        <v>239</v>
      </c>
      <c r="S365" s="160" t="s">
        <v>217</v>
      </c>
      <c r="T365" s="161" t="s">
        <v>217</v>
      </c>
      <c r="U365" s="162">
        <v>0</v>
      </c>
      <c r="V365" s="162">
        <f>ROUND(E365*U365,2)</f>
        <v>0</v>
      </c>
      <c r="W365" s="162"/>
      <c r="X365" s="162" t="s">
        <v>240</v>
      </c>
      <c r="Y365" s="162" t="s">
        <v>175</v>
      </c>
      <c r="Z365" s="163"/>
      <c r="AA365" s="163"/>
      <c r="AB365" s="163"/>
      <c r="AC365" s="163"/>
      <c r="AD365" s="163"/>
      <c r="AE365" s="163"/>
      <c r="AF365" s="163"/>
      <c r="AG365" s="163" t="s">
        <v>270</v>
      </c>
      <c r="AH365" s="163"/>
      <c r="AI365" s="163"/>
      <c r="AJ365" s="163"/>
      <c r="AK365" s="163"/>
      <c r="AL365" s="163"/>
      <c r="AM365" s="163"/>
      <c r="AN365" s="163"/>
      <c r="AO365" s="163"/>
      <c r="AP365" s="163"/>
      <c r="AQ365" s="163"/>
      <c r="AR365" s="163"/>
      <c r="AS365" s="163"/>
      <c r="AT365" s="163"/>
      <c r="AU365" s="163"/>
      <c r="AV365" s="163"/>
      <c r="AW365" s="163"/>
      <c r="AX365" s="163"/>
      <c r="AY365" s="163"/>
      <c r="AZ365" s="163"/>
      <c r="BA365" s="163"/>
      <c r="BB365" s="163"/>
      <c r="BC365" s="163"/>
      <c r="BD365" s="163"/>
      <c r="BE365" s="163"/>
      <c r="BF365" s="163"/>
      <c r="BG365" s="163"/>
      <c r="BH365" s="163"/>
    </row>
    <row r="366" spans="1:60" outlineLevel="2" x14ac:dyDescent="0.2">
      <c r="A366" s="164"/>
      <c r="B366" s="165"/>
      <c r="C366" s="182" t="s">
        <v>933</v>
      </c>
      <c r="D366" s="183"/>
      <c r="E366" s="184"/>
      <c r="F366" s="162"/>
      <c r="G366" s="162"/>
      <c r="H366" s="162"/>
      <c r="I366" s="162"/>
      <c r="J366" s="162"/>
      <c r="K366" s="162"/>
      <c r="L366" s="162"/>
      <c r="M366" s="162"/>
      <c r="N366" s="166"/>
      <c r="O366" s="166"/>
      <c r="P366" s="166"/>
      <c r="Q366" s="166"/>
      <c r="R366" s="162"/>
      <c r="S366" s="162"/>
      <c r="T366" s="162"/>
      <c r="U366" s="162"/>
      <c r="V366" s="162"/>
      <c r="W366" s="162"/>
      <c r="X366" s="162"/>
      <c r="Y366" s="162"/>
      <c r="Z366" s="163"/>
      <c r="AA366" s="163"/>
      <c r="AB366" s="163"/>
      <c r="AC366" s="163"/>
      <c r="AD366" s="163"/>
      <c r="AE366" s="163"/>
      <c r="AF366" s="163"/>
      <c r="AG366" s="163" t="s">
        <v>222</v>
      </c>
      <c r="AH366" s="163">
        <v>0</v>
      </c>
      <c r="AI366" s="163"/>
      <c r="AJ366" s="163"/>
      <c r="AK366" s="163"/>
      <c r="AL366" s="163"/>
      <c r="AM366" s="163"/>
      <c r="AN366" s="163"/>
      <c r="AO366" s="163"/>
      <c r="AP366" s="163"/>
      <c r="AQ366" s="163"/>
      <c r="AR366" s="163"/>
      <c r="AS366" s="163"/>
      <c r="AT366" s="163"/>
      <c r="AU366" s="163"/>
      <c r="AV366" s="163"/>
      <c r="AW366" s="163"/>
      <c r="AX366" s="163"/>
      <c r="AY366" s="163"/>
      <c r="AZ366" s="163"/>
      <c r="BA366" s="163"/>
      <c r="BB366" s="163"/>
      <c r="BC366" s="163"/>
      <c r="BD366" s="163"/>
      <c r="BE366" s="163"/>
      <c r="BF366" s="163"/>
      <c r="BG366" s="163"/>
      <c r="BH366" s="163"/>
    </row>
    <row r="367" spans="1:60" outlineLevel="3" x14ac:dyDescent="0.2">
      <c r="A367" s="164"/>
      <c r="B367" s="165"/>
      <c r="C367" s="182" t="s">
        <v>1031</v>
      </c>
      <c r="D367" s="183"/>
      <c r="E367" s="184">
        <v>1</v>
      </c>
      <c r="F367" s="162"/>
      <c r="G367" s="162"/>
      <c r="H367" s="162"/>
      <c r="I367" s="162"/>
      <c r="J367" s="162"/>
      <c r="K367" s="162"/>
      <c r="L367" s="162"/>
      <c r="M367" s="162"/>
      <c r="N367" s="166"/>
      <c r="O367" s="166"/>
      <c r="P367" s="166"/>
      <c r="Q367" s="166"/>
      <c r="R367" s="162"/>
      <c r="S367" s="162"/>
      <c r="T367" s="162"/>
      <c r="U367" s="162"/>
      <c r="V367" s="162"/>
      <c r="W367" s="162"/>
      <c r="X367" s="162"/>
      <c r="Y367" s="162"/>
      <c r="Z367" s="163"/>
      <c r="AA367" s="163"/>
      <c r="AB367" s="163"/>
      <c r="AC367" s="163"/>
      <c r="AD367" s="163"/>
      <c r="AE367" s="163"/>
      <c r="AF367" s="163"/>
      <c r="AG367" s="163" t="s">
        <v>222</v>
      </c>
      <c r="AH367" s="163">
        <v>0</v>
      </c>
      <c r="AI367" s="163"/>
      <c r="AJ367" s="163"/>
      <c r="AK367" s="163"/>
      <c r="AL367" s="163"/>
      <c r="AM367" s="163"/>
      <c r="AN367" s="163"/>
      <c r="AO367" s="163"/>
      <c r="AP367" s="163"/>
      <c r="AQ367" s="163"/>
      <c r="AR367" s="163"/>
      <c r="AS367" s="163"/>
      <c r="AT367" s="163"/>
      <c r="AU367" s="163"/>
      <c r="AV367" s="163"/>
      <c r="AW367" s="163"/>
      <c r="AX367" s="163"/>
      <c r="AY367" s="163"/>
      <c r="AZ367" s="163"/>
      <c r="BA367" s="163"/>
      <c r="BB367" s="163"/>
      <c r="BC367" s="163"/>
      <c r="BD367" s="163"/>
      <c r="BE367" s="163"/>
      <c r="BF367" s="163"/>
      <c r="BG367" s="163"/>
      <c r="BH367" s="163"/>
    </row>
    <row r="368" spans="1:60" ht="22.5" outlineLevel="1" x14ac:dyDescent="0.2">
      <c r="A368" s="155">
        <v>70</v>
      </c>
      <c r="B368" s="156" t="s">
        <v>1056</v>
      </c>
      <c r="C368" s="157" t="s">
        <v>1057</v>
      </c>
      <c r="D368" s="158" t="s">
        <v>266</v>
      </c>
      <c r="E368" s="159">
        <v>1</v>
      </c>
      <c r="F368" s="11"/>
      <c r="G368" s="160">
        <f>ROUND(E368*F368,2)</f>
        <v>0</v>
      </c>
      <c r="H368" s="11">
        <v>0.02</v>
      </c>
      <c r="I368" s="160">
        <f>ROUND(E368*H368,2)</f>
        <v>0.02</v>
      </c>
      <c r="J368" s="11">
        <v>671.98</v>
      </c>
      <c r="K368" s="160">
        <f>ROUND(E368*J368,2)</f>
        <v>671.98</v>
      </c>
      <c r="L368" s="160">
        <v>21</v>
      </c>
      <c r="M368" s="160">
        <f>G368*(1+L368/100)</f>
        <v>0</v>
      </c>
      <c r="N368" s="159">
        <v>0</v>
      </c>
      <c r="O368" s="159">
        <f>ROUND(E368*N368,2)</f>
        <v>0</v>
      </c>
      <c r="P368" s="159">
        <v>0</v>
      </c>
      <c r="Q368" s="159">
        <f>ROUND(E368*P368,2)</f>
        <v>0</v>
      </c>
      <c r="R368" s="160" t="s">
        <v>655</v>
      </c>
      <c r="S368" s="160" t="s">
        <v>217</v>
      </c>
      <c r="T368" s="161" t="s">
        <v>217</v>
      </c>
      <c r="U368" s="162">
        <v>1.2736000000000001</v>
      </c>
      <c r="V368" s="162">
        <f>ROUND(E368*U368,2)</f>
        <v>1.27</v>
      </c>
      <c r="W368" s="162"/>
      <c r="X368" s="162" t="s">
        <v>218</v>
      </c>
      <c r="Y368" s="162" t="s">
        <v>175</v>
      </c>
      <c r="Z368" s="163"/>
      <c r="AA368" s="163"/>
      <c r="AB368" s="163"/>
      <c r="AC368" s="163"/>
      <c r="AD368" s="163"/>
      <c r="AE368" s="163"/>
      <c r="AF368" s="163"/>
      <c r="AG368" s="163" t="s">
        <v>219</v>
      </c>
      <c r="AH368" s="163"/>
      <c r="AI368" s="163"/>
      <c r="AJ368" s="163"/>
      <c r="AK368" s="163"/>
      <c r="AL368" s="163"/>
      <c r="AM368" s="163"/>
      <c r="AN368" s="163"/>
      <c r="AO368" s="163"/>
      <c r="AP368" s="163"/>
      <c r="AQ368" s="163"/>
      <c r="AR368" s="163"/>
      <c r="AS368" s="163"/>
      <c r="AT368" s="163"/>
      <c r="AU368" s="163"/>
      <c r="AV368" s="163"/>
      <c r="AW368" s="163"/>
      <c r="AX368" s="163"/>
      <c r="AY368" s="163"/>
      <c r="AZ368" s="163"/>
      <c r="BA368" s="163"/>
      <c r="BB368" s="163"/>
      <c r="BC368" s="163"/>
      <c r="BD368" s="163"/>
      <c r="BE368" s="163"/>
      <c r="BF368" s="163"/>
      <c r="BG368" s="163"/>
      <c r="BH368" s="163"/>
    </row>
    <row r="369" spans="1:60" outlineLevel="2" x14ac:dyDescent="0.2">
      <c r="A369" s="164"/>
      <c r="B369" s="165"/>
      <c r="C369" s="182" t="s">
        <v>1028</v>
      </c>
      <c r="D369" s="183"/>
      <c r="E369" s="184">
        <v>1</v>
      </c>
      <c r="F369" s="162"/>
      <c r="G369" s="162"/>
      <c r="H369" s="162"/>
      <c r="I369" s="162"/>
      <c r="J369" s="162"/>
      <c r="K369" s="162"/>
      <c r="L369" s="162"/>
      <c r="M369" s="162"/>
      <c r="N369" s="166"/>
      <c r="O369" s="166"/>
      <c r="P369" s="166"/>
      <c r="Q369" s="166"/>
      <c r="R369" s="162"/>
      <c r="S369" s="162"/>
      <c r="T369" s="162"/>
      <c r="U369" s="162"/>
      <c r="V369" s="162"/>
      <c r="W369" s="162"/>
      <c r="X369" s="162"/>
      <c r="Y369" s="162"/>
      <c r="Z369" s="163"/>
      <c r="AA369" s="163"/>
      <c r="AB369" s="163"/>
      <c r="AC369" s="163"/>
      <c r="AD369" s="163"/>
      <c r="AE369" s="163"/>
      <c r="AF369" s="163"/>
      <c r="AG369" s="163" t="s">
        <v>222</v>
      </c>
      <c r="AH369" s="163">
        <v>0</v>
      </c>
      <c r="AI369" s="163"/>
      <c r="AJ369" s="163"/>
      <c r="AK369" s="163"/>
      <c r="AL369" s="163"/>
      <c r="AM369" s="163"/>
      <c r="AN369" s="163"/>
      <c r="AO369" s="163"/>
      <c r="AP369" s="163"/>
      <c r="AQ369" s="163"/>
      <c r="AR369" s="163"/>
      <c r="AS369" s="163"/>
      <c r="AT369" s="163"/>
      <c r="AU369" s="163"/>
      <c r="AV369" s="163"/>
      <c r="AW369" s="163"/>
      <c r="AX369" s="163"/>
      <c r="AY369" s="163"/>
      <c r="AZ369" s="163"/>
      <c r="BA369" s="163"/>
      <c r="BB369" s="163"/>
      <c r="BC369" s="163"/>
      <c r="BD369" s="163"/>
      <c r="BE369" s="163"/>
      <c r="BF369" s="163"/>
      <c r="BG369" s="163"/>
      <c r="BH369" s="163"/>
    </row>
    <row r="370" spans="1:60" ht="33.75" outlineLevel="1" x14ac:dyDescent="0.2">
      <c r="A370" s="155">
        <v>71</v>
      </c>
      <c r="B370" s="156" t="s">
        <v>1058</v>
      </c>
      <c r="C370" s="157" t="s">
        <v>1696</v>
      </c>
      <c r="D370" s="158" t="s">
        <v>266</v>
      </c>
      <c r="E370" s="159">
        <v>1</v>
      </c>
      <c r="F370" s="11"/>
      <c r="G370" s="160">
        <f>ROUND(E370*F370,2)</f>
        <v>0</v>
      </c>
      <c r="H370" s="11">
        <v>8070</v>
      </c>
      <c r="I370" s="160">
        <f>ROUND(E370*H370,2)</f>
        <v>8070</v>
      </c>
      <c r="J370" s="11">
        <v>0</v>
      </c>
      <c r="K370" s="160">
        <f>ROUND(E370*J370,2)</f>
        <v>0</v>
      </c>
      <c r="L370" s="160">
        <v>21</v>
      </c>
      <c r="M370" s="160">
        <f>G370*(1+L370/100)</f>
        <v>0</v>
      </c>
      <c r="N370" s="159">
        <v>1.2500000000000001E-2</v>
      </c>
      <c r="O370" s="159">
        <f>ROUND(E370*N370,2)</f>
        <v>0.01</v>
      </c>
      <c r="P370" s="159">
        <v>0</v>
      </c>
      <c r="Q370" s="159">
        <f>ROUND(E370*P370,2)</f>
        <v>0</v>
      </c>
      <c r="R370" s="160" t="s">
        <v>239</v>
      </c>
      <c r="S370" s="160" t="s">
        <v>217</v>
      </c>
      <c r="T370" s="161" t="s">
        <v>217</v>
      </c>
      <c r="U370" s="162">
        <v>0</v>
      </c>
      <c r="V370" s="162">
        <f>ROUND(E370*U370,2)</f>
        <v>0</v>
      </c>
      <c r="W370" s="162"/>
      <c r="X370" s="162" t="s">
        <v>240</v>
      </c>
      <c r="Y370" s="162" t="s">
        <v>175</v>
      </c>
      <c r="Z370" s="163"/>
      <c r="AA370" s="163"/>
      <c r="AB370" s="163"/>
      <c r="AC370" s="163"/>
      <c r="AD370" s="163"/>
      <c r="AE370" s="163"/>
      <c r="AF370" s="163"/>
      <c r="AG370" s="163" t="s">
        <v>270</v>
      </c>
      <c r="AH370" s="163"/>
      <c r="AI370" s="163"/>
      <c r="AJ370" s="163"/>
      <c r="AK370" s="163"/>
      <c r="AL370" s="163"/>
      <c r="AM370" s="163"/>
      <c r="AN370" s="163"/>
      <c r="AO370" s="163"/>
      <c r="AP370" s="163"/>
      <c r="AQ370" s="163"/>
      <c r="AR370" s="163"/>
      <c r="AS370" s="163"/>
      <c r="AT370" s="163"/>
      <c r="AU370" s="163"/>
      <c r="AV370" s="163"/>
      <c r="AW370" s="163"/>
      <c r="AX370" s="163"/>
      <c r="AY370" s="163"/>
      <c r="AZ370" s="163"/>
      <c r="BA370" s="163"/>
      <c r="BB370" s="163"/>
      <c r="BC370" s="163"/>
      <c r="BD370" s="163"/>
      <c r="BE370" s="163"/>
      <c r="BF370" s="163"/>
      <c r="BG370" s="163"/>
      <c r="BH370" s="163"/>
    </row>
    <row r="371" spans="1:60" outlineLevel="2" x14ac:dyDescent="0.2">
      <c r="A371" s="164"/>
      <c r="B371" s="165"/>
      <c r="C371" s="182" t="s">
        <v>933</v>
      </c>
      <c r="D371" s="183"/>
      <c r="E371" s="184"/>
      <c r="F371" s="162"/>
      <c r="G371" s="162"/>
      <c r="H371" s="162"/>
      <c r="I371" s="162"/>
      <c r="J371" s="162"/>
      <c r="K371" s="162"/>
      <c r="L371" s="162"/>
      <c r="M371" s="162"/>
      <c r="N371" s="166"/>
      <c r="O371" s="166"/>
      <c r="P371" s="166"/>
      <c r="Q371" s="166"/>
      <c r="R371" s="162"/>
      <c r="S371" s="162"/>
      <c r="T371" s="162"/>
      <c r="U371" s="162"/>
      <c r="V371" s="162"/>
      <c r="W371" s="162"/>
      <c r="X371" s="162"/>
      <c r="Y371" s="162"/>
      <c r="Z371" s="163"/>
      <c r="AA371" s="163"/>
      <c r="AB371" s="163"/>
      <c r="AC371" s="163"/>
      <c r="AD371" s="163"/>
      <c r="AE371" s="163"/>
      <c r="AF371" s="163"/>
      <c r="AG371" s="163" t="s">
        <v>222</v>
      </c>
      <c r="AH371" s="163">
        <v>0</v>
      </c>
      <c r="AI371" s="163"/>
      <c r="AJ371" s="163"/>
      <c r="AK371" s="163"/>
      <c r="AL371" s="163"/>
      <c r="AM371" s="163"/>
      <c r="AN371" s="163"/>
      <c r="AO371" s="163"/>
      <c r="AP371" s="163"/>
      <c r="AQ371" s="163"/>
      <c r="AR371" s="163"/>
      <c r="AS371" s="163"/>
      <c r="AT371" s="163"/>
      <c r="AU371" s="163"/>
      <c r="AV371" s="163"/>
      <c r="AW371" s="163"/>
      <c r="AX371" s="163"/>
      <c r="AY371" s="163"/>
      <c r="AZ371" s="163"/>
      <c r="BA371" s="163"/>
      <c r="BB371" s="163"/>
      <c r="BC371" s="163"/>
      <c r="BD371" s="163"/>
      <c r="BE371" s="163"/>
      <c r="BF371" s="163"/>
      <c r="BG371" s="163"/>
      <c r="BH371" s="163"/>
    </row>
    <row r="372" spans="1:60" outlineLevel="3" x14ac:dyDescent="0.2">
      <c r="A372" s="164"/>
      <c r="B372" s="165"/>
      <c r="C372" s="182" t="s">
        <v>1031</v>
      </c>
      <c r="D372" s="183"/>
      <c r="E372" s="184">
        <v>1</v>
      </c>
      <c r="F372" s="162"/>
      <c r="G372" s="162"/>
      <c r="H372" s="162"/>
      <c r="I372" s="162"/>
      <c r="J372" s="162"/>
      <c r="K372" s="162"/>
      <c r="L372" s="162"/>
      <c r="M372" s="162"/>
      <c r="N372" s="166"/>
      <c r="O372" s="166"/>
      <c r="P372" s="166"/>
      <c r="Q372" s="166"/>
      <c r="R372" s="162"/>
      <c r="S372" s="162"/>
      <c r="T372" s="162"/>
      <c r="U372" s="162"/>
      <c r="V372" s="162"/>
      <c r="W372" s="162"/>
      <c r="X372" s="162"/>
      <c r="Y372" s="162"/>
      <c r="Z372" s="163"/>
      <c r="AA372" s="163"/>
      <c r="AB372" s="163"/>
      <c r="AC372" s="163"/>
      <c r="AD372" s="163"/>
      <c r="AE372" s="163"/>
      <c r="AF372" s="163"/>
      <c r="AG372" s="163" t="s">
        <v>222</v>
      </c>
      <c r="AH372" s="163">
        <v>0</v>
      </c>
      <c r="AI372" s="163"/>
      <c r="AJ372" s="163"/>
      <c r="AK372" s="163"/>
      <c r="AL372" s="163"/>
      <c r="AM372" s="163"/>
      <c r="AN372" s="163"/>
      <c r="AO372" s="163"/>
      <c r="AP372" s="163"/>
      <c r="AQ372" s="163"/>
      <c r="AR372" s="163"/>
      <c r="AS372" s="163"/>
      <c r="AT372" s="163"/>
      <c r="AU372" s="163"/>
      <c r="AV372" s="163"/>
      <c r="AW372" s="163"/>
      <c r="AX372" s="163"/>
      <c r="AY372" s="163"/>
      <c r="AZ372" s="163"/>
      <c r="BA372" s="163"/>
      <c r="BB372" s="163"/>
      <c r="BC372" s="163"/>
      <c r="BD372" s="163"/>
      <c r="BE372" s="163"/>
      <c r="BF372" s="163"/>
      <c r="BG372" s="163"/>
      <c r="BH372" s="163"/>
    </row>
    <row r="373" spans="1:60" ht="22.5" outlineLevel="1" x14ac:dyDescent="0.2">
      <c r="A373" s="155">
        <v>72</v>
      </c>
      <c r="B373" s="156" t="s">
        <v>1059</v>
      </c>
      <c r="C373" s="157" t="s">
        <v>1060</v>
      </c>
      <c r="D373" s="158" t="s">
        <v>266</v>
      </c>
      <c r="E373" s="159">
        <v>2</v>
      </c>
      <c r="F373" s="11"/>
      <c r="G373" s="160">
        <f>ROUND(E373*F373,2)</f>
        <v>0</v>
      </c>
      <c r="H373" s="11">
        <v>0.03</v>
      </c>
      <c r="I373" s="160">
        <f>ROUND(E373*H373,2)</f>
        <v>0.06</v>
      </c>
      <c r="J373" s="11">
        <v>913.97</v>
      </c>
      <c r="K373" s="160">
        <f>ROUND(E373*J373,2)</f>
        <v>1827.94</v>
      </c>
      <c r="L373" s="160">
        <v>21</v>
      </c>
      <c r="M373" s="160">
        <f>G373*(1+L373/100)</f>
        <v>0</v>
      </c>
      <c r="N373" s="159">
        <v>0</v>
      </c>
      <c r="O373" s="159">
        <f>ROUND(E373*N373,2)</f>
        <v>0</v>
      </c>
      <c r="P373" s="159">
        <v>0</v>
      </c>
      <c r="Q373" s="159">
        <f>ROUND(E373*P373,2)</f>
        <v>0</v>
      </c>
      <c r="R373" s="160" t="s">
        <v>655</v>
      </c>
      <c r="S373" s="160" t="s">
        <v>217</v>
      </c>
      <c r="T373" s="161" t="s">
        <v>217</v>
      </c>
      <c r="U373" s="162">
        <v>1.6055999999999999</v>
      </c>
      <c r="V373" s="162">
        <f>ROUND(E373*U373,2)</f>
        <v>3.21</v>
      </c>
      <c r="W373" s="162"/>
      <c r="X373" s="162" t="s">
        <v>218</v>
      </c>
      <c r="Y373" s="162" t="s">
        <v>175</v>
      </c>
      <c r="Z373" s="163"/>
      <c r="AA373" s="163"/>
      <c r="AB373" s="163"/>
      <c r="AC373" s="163"/>
      <c r="AD373" s="163"/>
      <c r="AE373" s="163"/>
      <c r="AF373" s="163"/>
      <c r="AG373" s="163" t="s">
        <v>219</v>
      </c>
      <c r="AH373" s="163"/>
      <c r="AI373" s="163"/>
      <c r="AJ373" s="163"/>
      <c r="AK373" s="163"/>
      <c r="AL373" s="163"/>
      <c r="AM373" s="163"/>
      <c r="AN373" s="163"/>
      <c r="AO373" s="163"/>
      <c r="AP373" s="163"/>
      <c r="AQ373" s="163"/>
      <c r="AR373" s="163"/>
      <c r="AS373" s="163"/>
      <c r="AT373" s="163"/>
      <c r="AU373" s="163"/>
      <c r="AV373" s="163"/>
      <c r="AW373" s="163"/>
      <c r="AX373" s="163"/>
      <c r="AY373" s="163"/>
      <c r="AZ373" s="163"/>
      <c r="BA373" s="163"/>
      <c r="BB373" s="163"/>
      <c r="BC373" s="163"/>
      <c r="BD373" s="163"/>
      <c r="BE373" s="163"/>
      <c r="BF373" s="163"/>
      <c r="BG373" s="163"/>
      <c r="BH373" s="163"/>
    </row>
    <row r="374" spans="1:60" outlineLevel="2" x14ac:dyDescent="0.2">
      <c r="A374" s="164"/>
      <c r="B374" s="165"/>
      <c r="C374" s="182" t="s">
        <v>980</v>
      </c>
      <c r="D374" s="183"/>
      <c r="E374" s="184">
        <v>2</v>
      </c>
      <c r="F374" s="162"/>
      <c r="G374" s="162"/>
      <c r="H374" s="162"/>
      <c r="I374" s="162"/>
      <c r="J374" s="162"/>
      <c r="K374" s="162"/>
      <c r="L374" s="162"/>
      <c r="M374" s="162"/>
      <c r="N374" s="166"/>
      <c r="O374" s="166"/>
      <c r="P374" s="166"/>
      <c r="Q374" s="166"/>
      <c r="R374" s="162"/>
      <c r="S374" s="162"/>
      <c r="T374" s="162"/>
      <c r="U374" s="162"/>
      <c r="V374" s="162"/>
      <c r="W374" s="162"/>
      <c r="X374" s="162"/>
      <c r="Y374" s="162"/>
      <c r="Z374" s="163"/>
      <c r="AA374" s="163"/>
      <c r="AB374" s="163"/>
      <c r="AC374" s="163"/>
      <c r="AD374" s="163"/>
      <c r="AE374" s="163"/>
      <c r="AF374" s="163"/>
      <c r="AG374" s="163" t="s">
        <v>222</v>
      </c>
      <c r="AH374" s="163">
        <v>0</v>
      </c>
      <c r="AI374" s="163"/>
      <c r="AJ374" s="163"/>
      <c r="AK374" s="163"/>
      <c r="AL374" s="163"/>
      <c r="AM374" s="163"/>
      <c r="AN374" s="163"/>
      <c r="AO374" s="163"/>
      <c r="AP374" s="163"/>
      <c r="AQ374" s="163"/>
      <c r="AR374" s="163"/>
      <c r="AS374" s="163"/>
      <c r="AT374" s="163"/>
      <c r="AU374" s="163"/>
      <c r="AV374" s="163"/>
      <c r="AW374" s="163"/>
      <c r="AX374" s="163"/>
      <c r="AY374" s="163"/>
      <c r="AZ374" s="163"/>
      <c r="BA374" s="163"/>
      <c r="BB374" s="163"/>
      <c r="BC374" s="163"/>
      <c r="BD374" s="163"/>
      <c r="BE374" s="163"/>
      <c r="BF374" s="163"/>
      <c r="BG374" s="163"/>
      <c r="BH374" s="163"/>
    </row>
    <row r="375" spans="1:60" outlineLevel="1" x14ac:dyDescent="0.2">
      <c r="A375" s="155">
        <v>73</v>
      </c>
      <c r="B375" s="156" t="s">
        <v>1061</v>
      </c>
      <c r="C375" s="157" t="s">
        <v>1062</v>
      </c>
      <c r="D375" s="158" t="s">
        <v>266</v>
      </c>
      <c r="E375" s="159">
        <v>1</v>
      </c>
      <c r="F375" s="11"/>
      <c r="G375" s="160">
        <f>ROUND(E375*F375,2)</f>
        <v>0</v>
      </c>
      <c r="H375" s="11">
        <v>7969</v>
      </c>
      <c r="I375" s="160">
        <f>ROUND(E375*H375,2)</f>
        <v>7969</v>
      </c>
      <c r="J375" s="11">
        <v>0</v>
      </c>
      <c r="K375" s="160">
        <f>ROUND(E375*J375,2)</f>
        <v>0</v>
      </c>
      <c r="L375" s="160">
        <v>21</v>
      </c>
      <c r="M375" s="160">
        <f>G375*(1+L375/100)</f>
        <v>0</v>
      </c>
      <c r="N375" s="159">
        <v>1.21E-2</v>
      </c>
      <c r="O375" s="159">
        <f>ROUND(E375*N375,2)</f>
        <v>0.01</v>
      </c>
      <c r="P375" s="159">
        <v>0</v>
      </c>
      <c r="Q375" s="159">
        <f>ROUND(E375*P375,2)</f>
        <v>0</v>
      </c>
      <c r="R375" s="160"/>
      <c r="S375" s="160" t="s">
        <v>173</v>
      </c>
      <c r="T375" s="161" t="s">
        <v>174</v>
      </c>
      <c r="U375" s="162">
        <v>0</v>
      </c>
      <c r="V375" s="162">
        <f>ROUND(E375*U375,2)</f>
        <v>0</v>
      </c>
      <c r="W375" s="162"/>
      <c r="X375" s="162" t="s">
        <v>240</v>
      </c>
      <c r="Y375" s="162" t="s">
        <v>175</v>
      </c>
      <c r="Z375" s="163"/>
      <c r="AA375" s="163"/>
      <c r="AB375" s="163"/>
      <c r="AC375" s="163"/>
      <c r="AD375" s="163"/>
      <c r="AE375" s="163"/>
      <c r="AF375" s="163"/>
      <c r="AG375" s="163" t="s">
        <v>270</v>
      </c>
      <c r="AH375" s="163"/>
      <c r="AI375" s="163"/>
      <c r="AJ375" s="163"/>
      <c r="AK375" s="163"/>
      <c r="AL375" s="163"/>
      <c r="AM375" s="163"/>
      <c r="AN375" s="163"/>
      <c r="AO375" s="163"/>
      <c r="AP375" s="163"/>
      <c r="AQ375" s="163"/>
      <c r="AR375" s="163"/>
      <c r="AS375" s="163"/>
      <c r="AT375" s="163"/>
      <c r="AU375" s="163"/>
      <c r="AV375" s="163"/>
      <c r="AW375" s="163"/>
      <c r="AX375" s="163"/>
      <c r="AY375" s="163"/>
      <c r="AZ375" s="163"/>
      <c r="BA375" s="163"/>
      <c r="BB375" s="163"/>
      <c r="BC375" s="163"/>
      <c r="BD375" s="163"/>
      <c r="BE375" s="163"/>
      <c r="BF375" s="163"/>
      <c r="BG375" s="163"/>
      <c r="BH375" s="163"/>
    </row>
    <row r="376" spans="1:60" outlineLevel="2" x14ac:dyDescent="0.2">
      <c r="A376" s="164"/>
      <c r="B376" s="165"/>
      <c r="C376" s="182" t="s">
        <v>933</v>
      </c>
      <c r="D376" s="183"/>
      <c r="E376" s="184"/>
      <c r="F376" s="162"/>
      <c r="G376" s="162"/>
      <c r="H376" s="162"/>
      <c r="I376" s="162"/>
      <c r="J376" s="162"/>
      <c r="K376" s="162"/>
      <c r="L376" s="162"/>
      <c r="M376" s="162"/>
      <c r="N376" s="166"/>
      <c r="O376" s="166"/>
      <c r="P376" s="166"/>
      <c r="Q376" s="166"/>
      <c r="R376" s="162"/>
      <c r="S376" s="162"/>
      <c r="T376" s="162"/>
      <c r="U376" s="162"/>
      <c r="V376" s="162"/>
      <c r="W376" s="162"/>
      <c r="X376" s="162"/>
      <c r="Y376" s="162"/>
      <c r="Z376" s="163"/>
      <c r="AA376" s="163"/>
      <c r="AB376" s="163"/>
      <c r="AC376" s="163"/>
      <c r="AD376" s="163"/>
      <c r="AE376" s="163"/>
      <c r="AF376" s="163"/>
      <c r="AG376" s="163" t="s">
        <v>222</v>
      </c>
      <c r="AH376" s="163">
        <v>0</v>
      </c>
      <c r="AI376" s="163"/>
      <c r="AJ376" s="163"/>
      <c r="AK376" s="163"/>
      <c r="AL376" s="163"/>
      <c r="AM376" s="163"/>
      <c r="AN376" s="163"/>
      <c r="AO376" s="163"/>
      <c r="AP376" s="163"/>
      <c r="AQ376" s="163"/>
      <c r="AR376" s="163"/>
      <c r="AS376" s="163"/>
      <c r="AT376" s="163"/>
      <c r="AU376" s="163"/>
      <c r="AV376" s="163"/>
      <c r="AW376" s="163"/>
      <c r="AX376" s="163"/>
      <c r="AY376" s="163"/>
      <c r="AZ376" s="163"/>
      <c r="BA376" s="163"/>
      <c r="BB376" s="163"/>
      <c r="BC376" s="163"/>
      <c r="BD376" s="163"/>
      <c r="BE376" s="163"/>
      <c r="BF376" s="163"/>
      <c r="BG376" s="163"/>
      <c r="BH376" s="163"/>
    </row>
    <row r="377" spans="1:60" outlineLevel="3" x14ac:dyDescent="0.2">
      <c r="A377" s="164"/>
      <c r="B377" s="165"/>
      <c r="C377" s="182" t="s">
        <v>1063</v>
      </c>
      <c r="D377" s="183"/>
      <c r="E377" s="184">
        <v>1</v>
      </c>
      <c r="F377" s="162"/>
      <c r="G377" s="162"/>
      <c r="H377" s="162"/>
      <c r="I377" s="162"/>
      <c r="J377" s="162"/>
      <c r="K377" s="162"/>
      <c r="L377" s="162"/>
      <c r="M377" s="162"/>
      <c r="N377" s="166"/>
      <c r="O377" s="166"/>
      <c r="P377" s="166"/>
      <c r="Q377" s="166"/>
      <c r="R377" s="162"/>
      <c r="S377" s="162"/>
      <c r="T377" s="162"/>
      <c r="U377" s="162"/>
      <c r="V377" s="162"/>
      <c r="W377" s="162"/>
      <c r="X377" s="162"/>
      <c r="Y377" s="162"/>
      <c r="Z377" s="163"/>
      <c r="AA377" s="163"/>
      <c r="AB377" s="163"/>
      <c r="AC377" s="163"/>
      <c r="AD377" s="163"/>
      <c r="AE377" s="163"/>
      <c r="AF377" s="163"/>
      <c r="AG377" s="163" t="s">
        <v>222</v>
      </c>
      <c r="AH377" s="163">
        <v>0</v>
      </c>
      <c r="AI377" s="163"/>
      <c r="AJ377" s="163"/>
      <c r="AK377" s="163"/>
      <c r="AL377" s="163"/>
      <c r="AM377" s="163"/>
      <c r="AN377" s="163"/>
      <c r="AO377" s="163"/>
      <c r="AP377" s="163"/>
      <c r="AQ377" s="163"/>
      <c r="AR377" s="163"/>
      <c r="AS377" s="163"/>
      <c r="AT377" s="163"/>
      <c r="AU377" s="163"/>
      <c r="AV377" s="163"/>
      <c r="AW377" s="163"/>
      <c r="AX377" s="163"/>
      <c r="AY377" s="163"/>
      <c r="AZ377" s="163"/>
      <c r="BA377" s="163"/>
      <c r="BB377" s="163"/>
      <c r="BC377" s="163"/>
      <c r="BD377" s="163"/>
      <c r="BE377" s="163"/>
      <c r="BF377" s="163"/>
      <c r="BG377" s="163"/>
      <c r="BH377" s="163"/>
    </row>
    <row r="378" spans="1:60" ht="33.75" outlineLevel="1" x14ac:dyDescent="0.2">
      <c r="A378" s="155">
        <v>74</v>
      </c>
      <c r="B378" s="156" t="s">
        <v>1064</v>
      </c>
      <c r="C378" s="157" t="s">
        <v>1697</v>
      </c>
      <c r="D378" s="158" t="s">
        <v>266</v>
      </c>
      <c r="E378" s="159">
        <v>1</v>
      </c>
      <c r="F378" s="11"/>
      <c r="G378" s="160">
        <f>ROUND(E378*F378,2)</f>
        <v>0</v>
      </c>
      <c r="H378" s="11">
        <v>13940</v>
      </c>
      <c r="I378" s="160">
        <f>ROUND(E378*H378,2)</f>
        <v>13940</v>
      </c>
      <c r="J378" s="11">
        <v>0</v>
      </c>
      <c r="K378" s="160">
        <f>ROUND(E378*J378,2)</f>
        <v>0</v>
      </c>
      <c r="L378" s="160">
        <v>21</v>
      </c>
      <c r="M378" s="160">
        <f>G378*(1+L378/100)</f>
        <v>0</v>
      </c>
      <c r="N378" s="159">
        <v>1.9300000000000001E-2</v>
      </c>
      <c r="O378" s="159">
        <f>ROUND(E378*N378,2)</f>
        <v>0.02</v>
      </c>
      <c r="P378" s="159">
        <v>0</v>
      </c>
      <c r="Q378" s="159">
        <f>ROUND(E378*P378,2)</f>
        <v>0</v>
      </c>
      <c r="R378" s="160" t="s">
        <v>239</v>
      </c>
      <c r="S378" s="160" t="s">
        <v>217</v>
      </c>
      <c r="T378" s="161" t="s">
        <v>217</v>
      </c>
      <c r="U378" s="162">
        <v>0</v>
      </c>
      <c r="V378" s="162">
        <f>ROUND(E378*U378,2)</f>
        <v>0</v>
      </c>
      <c r="W378" s="162"/>
      <c r="X378" s="162" t="s">
        <v>240</v>
      </c>
      <c r="Y378" s="162" t="s">
        <v>175</v>
      </c>
      <c r="Z378" s="163"/>
      <c r="AA378" s="163"/>
      <c r="AB378" s="163"/>
      <c r="AC378" s="163"/>
      <c r="AD378" s="163"/>
      <c r="AE378" s="163"/>
      <c r="AF378" s="163"/>
      <c r="AG378" s="163" t="s">
        <v>270</v>
      </c>
      <c r="AH378" s="163"/>
      <c r="AI378" s="163"/>
      <c r="AJ378" s="163"/>
      <c r="AK378" s="163"/>
      <c r="AL378" s="163"/>
      <c r="AM378" s="163"/>
      <c r="AN378" s="163"/>
      <c r="AO378" s="163"/>
      <c r="AP378" s="163"/>
      <c r="AQ378" s="163"/>
      <c r="AR378" s="163"/>
      <c r="AS378" s="163"/>
      <c r="AT378" s="163"/>
      <c r="AU378" s="163"/>
      <c r="AV378" s="163"/>
      <c r="AW378" s="163"/>
      <c r="AX378" s="163"/>
      <c r="AY378" s="163"/>
      <c r="AZ378" s="163"/>
      <c r="BA378" s="163"/>
      <c r="BB378" s="163"/>
      <c r="BC378" s="163"/>
      <c r="BD378" s="163"/>
      <c r="BE378" s="163"/>
      <c r="BF378" s="163"/>
      <c r="BG378" s="163"/>
      <c r="BH378" s="163"/>
    </row>
    <row r="379" spans="1:60" outlineLevel="2" x14ac:dyDescent="0.2">
      <c r="A379" s="164"/>
      <c r="B379" s="165"/>
      <c r="C379" s="182" t="s">
        <v>933</v>
      </c>
      <c r="D379" s="183"/>
      <c r="E379" s="184"/>
      <c r="F379" s="162"/>
      <c r="G379" s="162"/>
      <c r="H379" s="162"/>
      <c r="I379" s="162"/>
      <c r="J379" s="162"/>
      <c r="K379" s="162"/>
      <c r="L379" s="162"/>
      <c r="M379" s="162"/>
      <c r="N379" s="166"/>
      <c r="O379" s="166"/>
      <c r="P379" s="166"/>
      <c r="Q379" s="166"/>
      <c r="R379" s="162"/>
      <c r="S379" s="162"/>
      <c r="T379" s="162"/>
      <c r="U379" s="162"/>
      <c r="V379" s="162"/>
      <c r="W379" s="162"/>
      <c r="X379" s="162"/>
      <c r="Y379" s="162"/>
      <c r="Z379" s="163"/>
      <c r="AA379" s="163"/>
      <c r="AB379" s="163"/>
      <c r="AC379" s="163"/>
      <c r="AD379" s="163"/>
      <c r="AE379" s="163"/>
      <c r="AF379" s="163"/>
      <c r="AG379" s="163" t="s">
        <v>222</v>
      </c>
      <c r="AH379" s="163">
        <v>0</v>
      </c>
      <c r="AI379" s="163"/>
      <c r="AJ379" s="163"/>
      <c r="AK379" s="163"/>
      <c r="AL379" s="163"/>
      <c r="AM379" s="163"/>
      <c r="AN379" s="163"/>
      <c r="AO379" s="163"/>
      <c r="AP379" s="163"/>
      <c r="AQ379" s="163"/>
      <c r="AR379" s="163"/>
      <c r="AS379" s="163"/>
      <c r="AT379" s="163"/>
      <c r="AU379" s="163"/>
      <c r="AV379" s="163"/>
      <c r="AW379" s="163"/>
      <c r="AX379" s="163"/>
      <c r="AY379" s="163"/>
      <c r="AZ379" s="163"/>
      <c r="BA379" s="163"/>
      <c r="BB379" s="163"/>
      <c r="BC379" s="163"/>
      <c r="BD379" s="163"/>
      <c r="BE379" s="163"/>
      <c r="BF379" s="163"/>
      <c r="BG379" s="163"/>
      <c r="BH379" s="163"/>
    </row>
    <row r="380" spans="1:60" outlineLevel="3" x14ac:dyDescent="0.2">
      <c r="A380" s="164"/>
      <c r="B380" s="165"/>
      <c r="C380" s="182" t="s">
        <v>1063</v>
      </c>
      <c r="D380" s="183"/>
      <c r="E380" s="184">
        <v>1</v>
      </c>
      <c r="F380" s="162"/>
      <c r="G380" s="162"/>
      <c r="H380" s="162"/>
      <c r="I380" s="162"/>
      <c r="J380" s="162"/>
      <c r="K380" s="162"/>
      <c r="L380" s="162"/>
      <c r="M380" s="162"/>
      <c r="N380" s="166"/>
      <c r="O380" s="166"/>
      <c r="P380" s="166"/>
      <c r="Q380" s="166"/>
      <c r="R380" s="162"/>
      <c r="S380" s="162"/>
      <c r="T380" s="162"/>
      <c r="U380" s="162"/>
      <c r="V380" s="162"/>
      <c r="W380" s="162"/>
      <c r="X380" s="162"/>
      <c r="Y380" s="162"/>
      <c r="Z380" s="163"/>
      <c r="AA380" s="163"/>
      <c r="AB380" s="163"/>
      <c r="AC380" s="163"/>
      <c r="AD380" s="163"/>
      <c r="AE380" s="163"/>
      <c r="AF380" s="163"/>
      <c r="AG380" s="163" t="s">
        <v>222</v>
      </c>
      <c r="AH380" s="163">
        <v>0</v>
      </c>
      <c r="AI380" s="163"/>
      <c r="AJ380" s="163"/>
      <c r="AK380" s="163"/>
      <c r="AL380" s="163"/>
      <c r="AM380" s="163"/>
      <c r="AN380" s="163"/>
      <c r="AO380" s="163"/>
      <c r="AP380" s="163"/>
      <c r="AQ380" s="163"/>
      <c r="AR380" s="163"/>
      <c r="AS380" s="163"/>
      <c r="AT380" s="163"/>
      <c r="AU380" s="163"/>
      <c r="AV380" s="163"/>
      <c r="AW380" s="163"/>
      <c r="AX380" s="163"/>
      <c r="AY380" s="163"/>
      <c r="AZ380" s="163"/>
      <c r="BA380" s="163"/>
      <c r="BB380" s="163"/>
      <c r="BC380" s="163"/>
      <c r="BD380" s="163"/>
      <c r="BE380" s="163"/>
      <c r="BF380" s="163"/>
      <c r="BG380" s="163"/>
      <c r="BH380" s="163"/>
    </row>
    <row r="381" spans="1:60" ht="22.5" outlineLevel="1" x14ac:dyDescent="0.2">
      <c r="A381" s="155">
        <v>75</v>
      </c>
      <c r="B381" s="156" t="s">
        <v>1065</v>
      </c>
      <c r="C381" s="157" t="s">
        <v>1066</v>
      </c>
      <c r="D381" s="158" t="s">
        <v>266</v>
      </c>
      <c r="E381" s="159">
        <v>1</v>
      </c>
      <c r="F381" s="11"/>
      <c r="G381" s="160">
        <f>ROUND(E381*F381,2)</f>
        <v>0</v>
      </c>
      <c r="H381" s="11">
        <v>269.25</v>
      </c>
      <c r="I381" s="160">
        <f>ROUND(E381*H381,2)</f>
        <v>269.25</v>
      </c>
      <c r="J381" s="11">
        <v>1181.75</v>
      </c>
      <c r="K381" s="160">
        <f>ROUND(E381*J381,2)</f>
        <v>1181.75</v>
      </c>
      <c r="L381" s="160">
        <v>21</v>
      </c>
      <c r="M381" s="160">
        <f>G381*(1+L381/100)</f>
        <v>0</v>
      </c>
      <c r="N381" s="159">
        <v>2.7799999999999999E-3</v>
      </c>
      <c r="O381" s="159">
        <f>ROUND(E381*N381,2)</f>
        <v>0</v>
      </c>
      <c r="P381" s="159">
        <v>0</v>
      </c>
      <c r="Q381" s="159">
        <f>ROUND(E381*P381,2)</f>
        <v>0</v>
      </c>
      <c r="R381" s="160" t="s">
        <v>655</v>
      </c>
      <c r="S381" s="160" t="s">
        <v>217</v>
      </c>
      <c r="T381" s="161" t="s">
        <v>217</v>
      </c>
      <c r="U381" s="162">
        <v>2.1280000000000001</v>
      </c>
      <c r="V381" s="162">
        <f>ROUND(E381*U381,2)</f>
        <v>2.13</v>
      </c>
      <c r="W381" s="162"/>
      <c r="X381" s="162" t="s">
        <v>218</v>
      </c>
      <c r="Y381" s="162" t="s">
        <v>175</v>
      </c>
      <c r="Z381" s="163"/>
      <c r="AA381" s="163"/>
      <c r="AB381" s="163"/>
      <c r="AC381" s="163"/>
      <c r="AD381" s="163"/>
      <c r="AE381" s="163"/>
      <c r="AF381" s="163"/>
      <c r="AG381" s="163" t="s">
        <v>219</v>
      </c>
      <c r="AH381" s="163"/>
      <c r="AI381" s="163"/>
      <c r="AJ381" s="163"/>
      <c r="AK381" s="163"/>
      <c r="AL381" s="163"/>
      <c r="AM381" s="163"/>
      <c r="AN381" s="163"/>
      <c r="AO381" s="163"/>
      <c r="AP381" s="163"/>
      <c r="AQ381" s="163"/>
      <c r="AR381" s="163"/>
      <c r="AS381" s="163"/>
      <c r="AT381" s="163"/>
      <c r="AU381" s="163"/>
      <c r="AV381" s="163"/>
      <c r="AW381" s="163"/>
      <c r="AX381" s="163"/>
      <c r="AY381" s="163"/>
      <c r="AZ381" s="163"/>
      <c r="BA381" s="163"/>
      <c r="BB381" s="163"/>
      <c r="BC381" s="163"/>
      <c r="BD381" s="163"/>
      <c r="BE381" s="163"/>
      <c r="BF381" s="163"/>
      <c r="BG381" s="163"/>
      <c r="BH381" s="163"/>
    </row>
    <row r="382" spans="1:60" outlineLevel="2" x14ac:dyDescent="0.2">
      <c r="A382" s="164"/>
      <c r="B382" s="165"/>
      <c r="C382" s="182" t="s">
        <v>933</v>
      </c>
      <c r="D382" s="183"/>
      <c r="E382" s="184"/>
      <c r="F382" s="162"/>
      <c r="G382" s="162"/>
      <c r="H382" s="162"/>
      <c r="I382" s="162"/>
      <c r="J382" s="162"/>
      <c r="K382" s="162"/>
      <c r="L382" s="162"/>
      <c r="M382" s="162"/>
      <c r="N382" s="166"/>
      <c r="O382" s="166"/>
      <c r="P382" s="166"/>
      <c r="Q382" s="166"/>
      <c r="R382" s="162"/>
      <c r="S382" s="162"/>
      <c r="T382" s="162"/>
      <c r="U382" s="162"/>
      <c r="V382" s="162"/>
      <c r="W382" s="162"/>
      <c r="X382" s="162"/>
      <c r="Y382" s="162"/>
      <c r="Z382" s="163"/>
      <c r="AA382" s="163"/>
      <c r="AB382" s="163"/>
      <c r="AC382" s="163"/>
      <c r="AD382" s="163"/>
      <c r="AE382" s="163"/>
      <c r="AF382" s="163"/>
      <c r="AG382" s="163" t="s">
        <v>222</v>
      </c>
      <c r="AH382" s="163">
        <v>0</v>
      </c>
      <c r="AI382" s="163"/>
      <c r="AJ382" s="163"/>
      <c r="AK382" s="163"/>
      <c r="AL382" s="163"/>
      <c r="AM382" s="163"/>
      <c r="AN382" s="163"/>
      <c r="AO382" s="163"/>
      <c r="AP382" s="163"/>
      <c r="AQ382" s="163"/>
      <c r="AR382" s="163"/>
      <c r="AS382" s="163"/>
      <c r="AT382" s="163"/>
      <c r="AU382" s="163"/>
      <c r="AV382" s="163"/>
      <c r="AW382" s="163"/>
      <c r="AX382" s="163"/>
      <c r="AY382" s="163"/>
      <c r="AZ382" s="163"/>
      <c r="BA382" s="163"/>
      <c r="BB382" s="163"/>
      <c r="BC382" s="163"/>
      <c r="BD382" s="163"/>
      <c r="BE382" s="163"/>
      <c r="BF382" s="163"/>
      <c r="BG382" s="163"/>
      <c r="BH382" s="163"/>
    </row>
    <row r="383" spans="1:60" outlineLevel="3" x14ac:dyDescent="0.2">
      <c r="A383" s="164"/>
      <c r="B383" s="165"/>
      <c r="C383" s="182" t="s">
        <v>1063</v>
      </c>
      <c r="D383" s="183"/>
      <c r="E383" s="184">
        <v>1</v>
      </c>
      <c r="F383" s="162"/>
      <c r="G383" s="162"/>
      <c r="H383" s="162"/>
      <c r="I383" s="162"/>
      <c r="J383" s="162"/>
      <c r="K383" s="162"/>
      <c r="L383" s="162"/>
      <c r="M383" s="162"/>
      <c r="N383" s="166"/>
      <c r="O383" s="166"/>
      <c r="P383" s="166"/>
      <c r="Q383" s="166"/>
      <c r="R383" s="162"/>
      <c r="S383" s="162"/>
      <c r="T383" s="162"/>
      <c r="U383" s="162"/>
      <c r="V383" s="162"/>
      <c r="W383" s="162"/>
      <c r="X383" s="162"/>
      <c r="Y383" s="162"/>
      <c r="Z383" s="163"/>
      <c r="AA383" s="163"/>
      <c r="AB383" s="163"/>
      <c r="AC383" s="163"/>
      <c r="AD383" s="163"/>
      <c r="AE383" s="163"/>
      <c r="AF383" s="163"/>
      <c r="AG383" s="163" t="s">
        <v>222</v>
      </c>
      <c r="AH383" s="163">
        <v>0</v>
      </c>
      <c r="AI383" s="163"/>
      <c r="AJ383" s="163"/>
      <c r="AK383" s="163"/>
      <c r="AL383" s="163"/>
      <c r="AM383" s="163"/>
      <c r="AN383" s="163"/>
      <c r="AO383" s="163"/>
      <c r="AP383" s="163"/>
      <c r="AQ383" s="163"/>
      <c r="AR383" s="163"/>
      <c r="AS383" s="163"/>
      <c r="AT383" s="163"/>
      <c r="AU383" s="163"/>
      <c r="AV383" s="163"/>
      <c r="AW383" s="163"/>
      <c r="AX383" s="163"/>
      <c r="AY383" s="163"/>
      <c r="AZ383" s="163"/>
      <c r="BA383" s="163"/>
      <c r="BB383" s="163"/>
      <c r="BC383" s="163"/>
      <c r="BD383" s="163"/>
      <c r="BE383" s="163"/>
      <c r="BF383" s="163"/>
      <c r="BG383" s="163"/>
      <c r="BH383" s="163"/>
    </row>
    <row r="384" spans="1:60" ht="45" outlineLevel="1" x14ac:dyDescent="0.2">
      <c r="A384" s="155">
        <v>76</v>
      </c>
      <c r="B384" s="156" t="s">
        <v>1067</v>
      </c>
      <c r="C384" s="157" t="s">
        <v>1698</v>
      </c>
      <c r="D384" s="158" t="s">
        <v>266</v>
      </c>
      <c r="E384" s="159">
        <v>1.01</v>
      </c>
      <c r="F384" s="11"/>
      <c r="G384" s="160">
        <f>ROUND(E384*F384,2)</f>
        <v>0</v>
      </c>
      <c r="H384" s="11">
        <v>14170</v>
      </c>
      <c r="I384" s="160">
        <f>ROUND(E384*H384,2)</f>
        <v>14311.7</v>
      </c>
      <c r="J384" s="11">
        <v>0</v>
      </c>
      <c r="K384" s="160">
        <f>ROUND(E384*J384,2)</f>
        <v>0</v>
      </c>
      <c r="L384" s="160">
        <v>21</v>
      </c>
      <c r="M384" s="160">
        <f>G384*(1+L384/100)</f>
        <v>0</v>
      </c>
      <c r="N384" s="159">
        <v>5.8999999999999997E-2</v>
      </c>
      <c r="O384" s="159">
        <f>ROUND(E384*N384,2)</f>
        <v>0.06</v>
      </c>
      <c r="P384" s="159">
        <v>0</v>
      </c>
      <c r="Q384" s="159">
        <f>ROUND(E384*P384,2)</f>
        <v>0</v>
      </c>
      <c r="R384" s="160" t="s">
        <v>239</v>
      </c>
      <c r="S384" s="160" t="s">
        <v>217</v>
      </c>
      <c r="T384" s="161" t="s">
        <v>217</v>
      </c>
      <c r="U384" s="162">
        <v>0</v>
      </c>
      <c r="V384" s="162">
        <f>ROUND(E384*U384,2)</f>
        <v>0</v>
      </c>
      <c r="W384" s="162"/>
      <c r="X384" s="162" t="s">
        <v>240</v>
      </c>
      <c r="Y384" s="162" t="s">
        <v>175</v>
      </c>
      <c r="Z384" s="163"/>
      <c r="AA384" s="163"/>
      <c r="AB384" s="163"/>
      <c r="AC384" s="163"/>
      <c r="AD384" s="163"/>
      <c r="AE384" s="163"/>
      <c r="AF384" s="163"/>
      <c r="AG384" s="163" t="s">
        <v>270</v>
      </c>
      <c r="AH384" s="163"/>
      <c r="AI384" s="163"/>
      <c r="AJ384" s="163"/>
      <c r="AK384" s="163"/>
      <c r="AL384" s="163"/>
      <c r="AM384" s="163"/>
      <c r="AN384" s="163"/>
      <c r="AO384" s="163"/>
      <c r="AP384" s="163"/>
      <c r="AQ384" s="163"/>
      <c r="AR384" s="163"/>
      <c r="AS384" s="163"/>
      <c r="AT384" s="163"/>
      <c r="AU384" s="163"/>
      <c r="AV384" s="163"/>
      <c r="AW384" s="163"/>
      <c r="AX384" s="163"/>
      <c r="AY384" s="163"/>
      <c r="AZ384" s="163"/>
      <c r="BA384" s="163"/>
      <c r="BB384" s="163"/>
      <c r="BC384" s="163"/>
      <c r="BD384" s="163"/>
      <c r="BE384" s="163"/>
      <c r="BF384" s="163"/>
      <c r="BG384" s="163"/>
      <c r="BH384" s="163"/>
    </row>
    <row r="385" spans="1:60" outlineLevel="2" x14ac:dyDescent="0.2">
      <c r="A385" s="164"/>
      <c r="B385" s="165"/>
      <c r="C385" s="182" t="s">
        <v>933</v>
      </c>
      <c r="D385" s="183"/>
      <c r="E385" s="184"/>
      <c r="F385" s="162"/>
      <c r="G385" s="162"/>
      <c r="H385" s="162"/>
      <c r="I385" s="162"/>
      <c r="J385" s="162"/>
      <c r="K385" s="162"/>
      <c r="L385" s="162"/>
      <c r="M385" s="162"/>
      <c r="N385" s="166"/>
      <c r="O385" s="166"/>
      <c r="P385" s="166"/>
      <c r="Q385" s="166"/>
      <c r="R385" s="162"/>
      <c r="S385" s="162"/>
      <c r="T385" s="162"/>
      <c r="U385" s="162"/>
      <c r="V385" s="162"/>
      <c r="W385" s="162"/>
      <c r="X385" s="162"/>
      <c r="Y385" s="162"/>
      <c r="Z385" s="163"/>
      <c r="AA385" s="163"/>
      <c r="AB385" s="163"/>
      <c r="AC385" s="163"/>
      <c r="AD385" s="163"/>
      <c r="AE385" s="163"/>
      <c r="AF385" s="163"/>
      <c r="AG385" s="163" t="s">
        <v>222</v>
      </c>
      <c r="AH385" s="163">
        <v>0</v>
      </c>
      <c r="AI385" s="163"/>
      <c r="AJ385" s="163"/>
      <c r="AK385" s="163"/>
      <c r="AL385" s="163"/>
      <c r="AM385" s="163"/>
      <c r="AN385" s="163"/>
      <c r="AO385" s="163"/>
      <c r="AP385" s="163"/>
      <c r="AQ385" s="163"/>
      <c r="AR385" s="163"/>
      <c r="AS385" s="163"/>
      <c r="AT385" s="163"/>
      <c r="AU385" s="163"/>
      <c r="AV385" s="163"/>
      <c r="AW385" s="163"/>
      <c r="AX385" s="163"/>
      <c r="AY385" s="163"/>
      <c r="AZ385" s="163"/>
      <c r="BA385" s="163"/>
      <c r="BB385" s="163"/>
      <c r="BC385" s="163"/>
      <c r="BD385" s="163"/>
      <c r="BE385" s="163"/>
      <c r="BF385" s="163"/>
      <c r="BG385" s="163"/>
      <c r="BH385" s="163"/>
    </row>
    <row r="386" spans="1:60" outlineLevel="3" x14ac:dyDescent="0.2">
      <c r="A386" s="164"/>
      <c r="B386" s="165"/>
      <c r="C386" s="182" t="s">
        <v>1068</v>
      </c>
      <c r="D386" s="183"/>
      <c r="E386" s="184">
        <v>1.01</v>
      </c>
      <c r="F386" s="162"/>
      <c r="G386" s="162"/>
      <c r="H386" s="162"/>
      <c r="I386" s="162"/>
      <c r="J386" s="162"/>
      <c r="K386" s="162"/>
      <c r="L386" s="162"/>
      <c r="M386" s="162"/>
      <c r="N386" s="166"/>
      <c r="O386" s="166"/>
      <c r="P386" s="166"/>
      <c r="Q386" s="166"/>
      <c r="R386" s="162"/>
      <c r="S386" s="162"/>
      <c r="T386" s="162"/>
      <c r="U386" s="162"/>
      <c r="V386" s="162"/>
      <c r="W386" s="162"/>
      <c r="X386" s="162"/>
      <c r="Y386" s="162"/>
      <c r="Z386" s="163"/>
      <c r="AA386" s="163"/>
      <c r="AB386" s="163"/>
      <c r="AC386" s="163"/>
      <c r="AD386" s="163"/>
      <c r="AE386" s="163"/>
      <c r="AF386" s="163"/>
      <c r="AG386" s="163" t="s">
        <v>222</v>
      </c>
      <c r="AH386" s="163">
        <v>0</v>
      </c>
      <c r="AI386" s="163"/>
      <c r="AJ386" s="163"/>
      <c r="AK386" s="163"/>
      <c r="AL386" s="163"/>
      <c r="AM386" s="163"/>
      <c r="AN386" s="163"/>
      <c r="AO386" s="163"/>
      <c r="AP386" s="163"/>
      <c r="AQ386" s="163"/>
      <c r="AR386" s="163"/>
      <c r="AS386" s="163"/>
      <c r="AT386" s="163"/>
      <c r="AU386" s="163"/>
      <c r="AV386" s="163"/>
      <c r="AW386" s="163"/>
      <c r="AX386" s="163"/>
      <c r="AY386" s="163"/>
      <c r="AZ386" s="163"/>
      <c r="BA386" s="163"/>
      <c r="BB386" s="163"/>
      <c r="BC386" s="163"/>
      <c r="BD386" s="163"/>
      <c r="BE386" s="163"/>
      <c r="BF386" s="163"/>
      <c r="BG386" s="163"/>
      <c r="BH386" s="163"/>
    </row>
    <row r="387" spans="1:60" ht="33.75" outlineLevel="1" x14ac:dyDescent="0.2">
      <c r="A387" s="155">
        <v>77</v>
      </c>
      <c r="B387" s="156" t="s">
        <v>1069</v>
      </c>
      <c r="C387" s="157" t="s">
        <v>1070</v>
      </c>
      <c r="D387" s="158" t="s">
        <v>266</v>
      </c>
      <c r="E387" s="159">
        <v>1.01</v>
      </c>
      <c r="F387" s="11"/>
      <c r="G387" s="160">
        <f>ROUND(E387*F387,2)</f>
        <v>0</v>
      </c>
      <c r="H387" s="11">
        <v>1786</v>
      </c>
      <c r="I387" s="160">
        <f>ROUND(E387*H387,2)</f>
        <v>1803.86</v>
      </c>
      <c r="J387" s="11">
        <v>0</v>
      </c>
      <c r="K387" s="160">
        <f>ROUND(E387*J387,2)</f>
        <v>0</v>
      </c>
      <c r="L387" s="160">
        <v>21</v>
      </c>
      <c r="M387" s="160">
        <f>G387*(1+L387/100)</f>
        <v>0</v>
      </c>
      <c r="N387" s="159">
        <v>6.0000000000000001E-3</v>
      </c>
      <c r="O387" s="159">
        <f>ROUND(E387*N387,2)</f>
        <v>0.01</v>
      </c>
      <c r="P387" s="159">
        <v>0</v>
      </c>
      <c r="Q387" s="159">
        <f>ROUND(E387*P387,2)</f>
        <v>0</v>
      </c>
      <c r="R387" s="160" t="s">
        <v>239</v>
      </c>
      <c r="S387" s="160" t="s">
        <v>217</v>
      </c>
      <c r="T387" s="161" t="s">
        <v>217</v>
      </c>
      <c r="U387" s="162">
        <v>0</v>
      </c>
      <c r="V387" s="162">
        <f>ROUND(E387*U387,2)</f>
        <v>0</v>
      </c>
      <c r="W387" s="162"/>
      <c r="X387" s="162" t="s">
        <v>240</v>
      </c>
      <c r="Y387" s="162" t="s">
        <v>175</v>
      </c>
      <c r="Z387" s="163"/>
      <c r="AA387" s="163"/>
      <c r="AB387" s="163"/>
      <c r="AC387" s="163"/>
      <c r="AD387" s="163"/>
      <c r="AE387" s="163"/>
      <c r="AF387" s="163"/>
      <c r="AG387" s="163" t="s">
        <v>270</v>
      </c>
      <c r="AH387" s="163"/>
      <c r="AI387" s="163"/>
      <c r="AJ387" s="163"/>
      <c r="AK387" s="163"/>
      <c r="AL387" s="163"/>
      <c r="AM387" s="163"/>
      <c r="AN387" s="163"/>
      <c r="AO387" s="163"/>
      <c r="AP387" s="163"/>
      <c r="AQ387" s="163"/>
      <c r="AR387" s="163"/>
      <c r="AS387" s="163"/>
      <c r="AT387" s="163"/>
      <c r="AU387" s="163"/>
      <c r="AV387" s="163"/>
      <c r="AW387" s="163"/>
      <c r="AX387" s="163"/>
      <c r="AY387" s="163"/>
      <c r="AZ387" s="163"/>
      <c r="BA387" s="163"/>
      <c r="BB387" s="163"/>
      <c r="BC387" s="163"/>
      <c r="BD387" s="163"/>
      <c r="BE387" s="163"/>
      <c r="BF387" s="163"/>
      <c r="BG387" s="163"/>
      <c r="BH387" s="163"/>
    </row>
    <row r="388" spans="1:60" outlineLevel="2" x14ac:dyDescent="0.2">
      <c r="A388" s="164"/>
      <c r="B388" s="165"/>
      <c r="C388" s="182" t="s">
        <v>933</v>
      </c>
      <c r="D388" s="183"/>
      <c r="E388" s="184"/>
      <c r="F388" s="162"/>
      <c r="G388" s="162"/>
      <c r="H388" s="162"/>
      <c r="I388" s="162"/>
      <c r="J388" s="162"/>
      <c r="K388" s="162"/>
      <c r="L388" s="162"/>
      <c r="M388" s="162"/>
      <c r="N388" s="166"/>
      <c r="O388" s="166"/>
      <c r="P388" s="166"/>
      <c r="Q388" s="166"/>
      <c r="R388" s="162"/>
      <c r="S388" s="162"/>
      <c r="T388" s="162"/>
      <c r="U388" s="162"/>
      <c r="V388" s="162"/>
      <c r="W388" s="162"/>
      <c r="X388" s="162"/>
      <c r="Y388" s="162"/>
      <c r="Z388" s="163"/>
      <c r="AA388" s="163"/>
      <c r="AB388" s="163"/>
      <c r="AC388" s="163"/>
      <c r="AD388" s="163"/>
      <c r="AE388" s="163"/>
      <c r="AF388" s="163"/>
      <c r="AG388" s="163" t="s">
        <v>222</v>
      </c>
      <c r="AH388" s="163">
        <v>0</v>
      </c>
      <c r="AI388" s="163"/>
      <c r="AJ388" s="163"/>
      <c r="AK388" s="163"/>
      <c r="AL388" s="163"/>
      <c r="AM388" s="163"/>
      <c r="AN388" s="163"/>
      <c r="AO388" s="163"/>
      <c r="AP388" s="163"/>
      <c r="AQ388" s="163"/>
      <c r="AR388" s="163"/>
      <c r="AS388" s="163"/>
      <c r="AT388" s="163"/>
      <c r="AU388" s="163"/>
      <c r="AV388" s="163"/>
      <c r="AW388" s="163"/>
      <c r="AX388" s="163"/>
      <c r="AY388" s="163"/>
      <c r="AZ388" s="163"/>
      <c r="BA388" s="163"/>
      <c r="BB388" s="163"/>
      <c r="BC388" s="163"/>
      <c r="BD388" s="163"/>
      <c r="BE388" s="163"/>
      <c r="BF388" s="163"/>
      <c r="BG388" s="163"/>
      <c r="BH388" s="163"/>
    </row>
    <row r="389" spans="1:60" outlineLevel="3" x14ac:dyDescent="0.2">
      <c r="A389" s="164"/>
      <c r="B389" s="165"/>
      <c r="C389" s="182" t="s">
        <v>1068</v>
      </c>
      <c r="D389" s="183"/>
      <c r="E389" s="184">
        <v>1.01</v>
      </c>
      <c r="F389" s="162"/>
      <c r="G389" s="162"/>
      <c r="H389" s="162"/>
      <c r="I389" s="162"/>
      <c r="J389" s="162"/>
      <c r="K389" s="162"/>
      <c r="L389" s="162"/>
      <c r="M389" s="162"/>
      <c r="N389" s="166"/>
      <c r="O389" s="166"/>
      <c r="P389" s="166"/>
      <c r="Q389" s="166"/>
      <c r="R389" s="162"/>
      <c r="S389" s="162"/>
      <c r="T389" s="162"/>
      <c r="U389" s="162"/>
      <c r="V389" s="162"/>
      <c r="W389" s="162"/>
      <c r="X389" s="162"/>
      <c r="Y389" s="162"/>
      <c r="Z389" s="163"/>
      <c r="AA389" s="163"/>
      <c r="AB389" s="163"/>
      <c r="AC389" s="163"/>
      <c r="AD389" s="163"/>
      <c r="AE389" s="163"/>
      <c r="AF389" s="163"/>
      <c r="AG389" s="163" t="s">
        <v>222</v>
      </c>
      <c r="AH389" s="163">
        <v>0</v>
      </c>
      <c r="AI389" s="163"/>
      <c r="AJ389" s="163"/>
      <c r="AK389" s="163"/>
      <c r="AL389" s="163"/>
      <c r="AM389" s="163"/>
      <c r="AN389" s="163"/>
      <c r="AO389" s="163"/>
      <c r="AP389" s="163"/>
      <c r="AQ389" s="163"/>
      <c r="AR389" s="163"/>
      <c r="AS389" s="163"/>
      <c r="AT389" s="163"/>
      <c r="AU389" s="163"/>
      <c r="AV389" s="163"/>
      <c r="AW389" s="163"/>
      <c r="AX389" s="163"/>
      <c r="AY389" s="163"/>
      <c r="AZ389" s="163"/>
      <c r="BA389" s="163"/>
      <c r="BB389" s="163"/>
      <c r="BC389" s="163"/>
      <c r="BD389" s="163"/>
      <c r="BE389" s="163"/>
      <c r="BF389" s="163"/>
      <c r="BG389" s="163"/>
      <c r="BH389" s="163"/>
    </row>
    <row r="390" spans="1:60" outlineLevel="1" x14ac:dyDescent="0.2">
      <c r="A390" s="155">
        <v>78</v>
      </c>
      <c r="B390" s="156" t="s">
        <v>1071</v>
      </c>
      <c r="C390" s="157" t="s">
        <v>1072</v>
      </c>
      <c r="D390" s="158" t="s">
        <v>266</v>
      </c>
      <c r="E390" s="159">
        <v>1</v>
      </c>
      <c r="F390" s="11"/>
      <c r="G390" s="160">
        <f>ROUND(E390*F390,2)</f>
        <v>0</v>
      </c>
      <c r="H390" s="11">
        <v>0</v>
      </c>
      <c r="I390" s="160">
        <f>ROUND(E390*H390,2)</f>
        <v>0</v>
      </c>
      <c r="J390" s="11">
        <v>691</v>
      </c>
      <c r="K390" s="160">
        <f>ROUND(E390*J390,2)</f>
        <v>691</v>
      </c>
      <c r="L390" s="160">
        <v>21</v>
      </c>
      <c r="M390" s="160">
        <f>G390*(1+L390/100)</f>
        <v>0</v>
      </c>
      <c r="N390" s="159">
        <v>0.11178</v>
      </c>
      <c r="O390" s="159">
        <f>ROUND(E390*N390,2)</f>
        <v>0.11</v>
      </c>
      <c r="P390" s="159">
        <v>0</v>
      </c>
      <c r="Q390" s="159">
        <f>ROUND(E390*P390,2)</f>
        <v>0</v>
      </c>
      <c r="R390" s="160"/>
      <c r="S390" s="160" t="s">
        <v>173</v>
      </c>
      <c r="T390" s="161" t="s">
        <v>174</v>
      </c>
      <c r="U390" s="162">
        <v>0.86</v>
      </c>
      <c r="V390" s="162">
        <f>ROUND(E390*U390,2)</f>
        <v>0.86</v>
      </c>
      <c r="W390" s="162"/>
      <c r="X390" s="162" t="s">
        <v>218</v>
      </c>
      <c r="Y390" s="162" t="s">
        <v>175</v>
      </c>
      <c r="Z390" s="163"/>
      <c r="AA390" s="163"/>
      <c r="AB390" s="163"/>
      <c r="AC390" s="163"/>
      <c r="AD390" s="163"/>
      <c r="AE390" s="163"/>
      <c r="AF390" s="163"/>
      <c r="AG390" s="163" t="s">
        <v>219</v>
      </c>
      <c r="AH390" s="163"/>
      <c r="AI390" s="163"/>
      <c r="AJ390" s="163"/>
      <c r="AK390" s="163"/>
      <c r="AL390" s="163"/>
      <c r="AM390" s="163"/>
      <c r="AN390" s="163"/>
      <c r="AO390" s="163"/>
      <c r="AP390" s="163"/>
      <c r="AQ390" s="163"/>
      <c r="AR390" s="163"/>
      <c r="AS390" s="163"/>
      <c r="AT390" s="163"/>
      <c r="AU390" s="163"/>
      <c r="AV390" s="163"/>
      <c r="AW390" s="163"/>
      <c r="AX390" s="163"/>
      <c r="AY390" s="163"/>
      <c r="AZ390" s="163"/>
      <c r="BA390" s="163"/>
      <c r="BB390" s="163"/>
      <c r="BC390" s="163"/>
      <c r="BD390" s="163"/>
      <c r="BE390" s="163"/>
      <c r="BF390" s="163"/>
      <c r="BG390" s="163"/>
      <c r="BH390" s="163"/>
    </row>
    <row r="391" spans="1:60" outlineLevel="2" x14ac:dyDescent="0.2">
      <c r="A391" s="164"/>
      <c r="B391" s="165"/>
      <c r="C391" s="182" t="s">
        <v>933</v>
      </c>
      <c r="D391" s="183"/>
      <c r="E391" s="184"/>
      <c r="F391" s="162"/>
      <c r="G391" s="162"/>
      <c r="H391" s="162"/>
      <c r="I391" s="162"/>
      <c r="J391" s="162"/>
      <c r="K391" s="162"/>
      <c r="L391" s="162"/>
      <c r="M391" s="162"/>
      <c r="N391" s="166"/>
      <c r="O391" s="166"/>
      <c r="P391" s="166"/>
      <c r="Q391" s="166"/>
      <c r="R391" s="162"/>
      <c r="S391" s="162"/>
      <c r="T391" s="162"/>
      <c r="U391" s="162"/>
      <c r="V391" s="162"/>
      <c r="W391" s="162"/>
      <c r="X391" s="162"/>
      <c r="Y391" s="162"/>
      <c r="Z391" s="163"/>
      <c r="AA391" s="163"/>
      <c r="AB391" s="163"/>
      <c r="AC391" s="163"/>
      <c r="AD391" s="163"/>
      <c r="AE391" s="163"/>
      <c r="AF391" s="163"/>
      <c r="AG391" s="163" t="s">
        <v>222</v>
      </c>
      <c r="AH391" s="163">
        <v>0</v>
      </c>
      <c r="AI391" s="163"/>
      <c r="AJ391" s="163"/>
      <c r="AK391" s="163"/>
      <c r="AL391" s="163"/>
      <c r="AM391" s="163"/>
      <c r="AN391" s="163"/>
      <c r="AO391" s="163"/>
      <c r="AP391" s="163"/>
      <c r="AQ391" s="163"/>
      <c r="AR391" s="163"/>
      <c r="AS391" s="163"/>
      <c r="AT391" s="163"/>
      <c r="AU391" s="163"/>
      <c r="AV391" s="163"/>
      <c r="AW391" s="163"/>
      <c r="AX391" s="163"/>
      <c r="AY391" s="163"/>
      <c r="AZ391" s="163"/>
      <c r="BA391" s="163"/>
      <c r="BB391" s="163"/>
      <c r="BC391" s="163"/>
      <c r="BD391" s="163"/>
      <c r="BE391" s="163"/>
      <c r="BF391" s="163"/>
      <c r="BG391" s="163"/>
      <c r="BH391" s="163"/>
    </row>
    <row r="392" spans="1:60" outlineLevel="3" x14ac:dyDescent="0.2">
      <c r="A392" s="164"/>
      <c r="B392" s="165"/>
      <c r="C392" s="182" t="s">
        <v>1063</v>
      </c>
      <c r="D392" s="183"/>
      <c r="E392" s="184">
        <v>1</v>
      </c>
      <c r="F392" s="162"/>
      <c r="G392" s="162"/>
      <c r="H392" s="162"/>
      <c r="I392" s="162"/>
      <c r="J392" s="162"/>
      <c r="K392" s="162"/>
      <c r="L392" s="162"/>
      <c r="M392" s="162"/>
      <c r="N392" s="166"/>
      <c r="O392" s="166"/>
      <c r="P392" s="166"/>
      <c r="Q392" s="166"/>
      <c r="R392" s="162"/>
      <c r="S392" s="162"/>
      <c r="T392" s="162"/>
      <c r="U392" s="162"/>
      <c r="V392" s="162"/>
      <c r="W392" s="162"/>
      <c r="X392" s="162"/>
      <c r="Y392" s="162"/>
      <c r="Z392" s="163"/>
      <c r="AA392" s="163"/>
      <c r="AB392" s="163"/>
      <c r="AC392" s="163"/>
      <c r="AD392" s="163"/>
      <c r="AE392" s="163"/>
      <c r="AF392" s="163"/>
      <c r="AG392" s="163" t="s">
        <v>222</v>
      </c>
      <c r="AH392" s="163">
        <v>0</v>
      </c>
      <c r="AI392" s="163"/>
      <c r="AJ392" s="163"/>
      <c r="AK392" s="163"/>
      <c r="AL392" s="163"/>
      <c r="AM392" s="163"/>
      <c r="AN392" s="163"/>
      <c r="AO392" s="163"/>
      <c r="AP392" s="163"/>
      <c r="AQ392" s="163"/>
      <c r="AR392" s="163"/>
      <c r="AS392" s="163"/>
      <c r="AT392" s="163"/>
      <c r="AU392" s="163"/>
      <c r="AV392" s="163"/>
      <c r="AW392" s="163"/>
      <c r="AX392" s="163"/>
      <c r="AY392" s="163"/>
      <c r="AZ392" s="163"/>
      <c r="BA392" s="163"/>
      <c r="BB392" s="163"/>
      <c r="BC392" s="163"/>
      <c r="BD392" s="163"/>
      <c r="BE392" s="163"/>
      <c r="BF392" s="163"/>
      <c r="BG392" s="163"/>
      <c r="BH392" s="163"/>
    </row>
    <row r="393" spans="1:60" ht="33.75" outlineLevel="1" x14ac:dyDescent="0.2">
      <c r="A393" s="155">
        <v>79</v>
      </c>
      <c r="B393" s="156" t="s">
        <v>1073</v>
      </c>
      <c r="C393" s="157" t="s">
        <v>1074</v>
      </c>
      <c r="D393" s="158" t="s">
        <v>266</v>
      </c>
      <c r="E393" s="159">
        <v>1</v>
      </c>
      <c r="F393" s="11"/>
      <c r="G393" s="160">
        <f>ROUND(E393*F393,2)</f>
        <v>0</v>
      </c>
      <c r="H393" s="11">
        <v>961</v>
      </c>
      <c r="I393" s="160">
        <f>ROUND(E393*H393,2)</f>
        <v>961</v>
      </c>
      <c r="J393" s="11">
        <v>0</v>
      </c>
      <c r="K393" s="160">
        <f>ROUND(E393*J393,2)</f>
        <v>0</v>
      </c>
      <c r="L393" s="160">
        <v>21</v>
      </c>
      <c r="M393" s="160">
        <f>G393*(1+L393/100)</f>
        <v>0</v>
      </c>
      <c r="N393" s="159">
        <v>1.4E-2</v>
      </c>
      <c r="O393" s="159">
        <f>ROUND(E393*N393,2)</f>
        <v>0.01</v>
      </c>
      <c r="P393" s="159">
        <v>0</v>
      </c>
      <c r="Q393" s="159">
        <f>ROUND(E393*P393,2)</f>
        <v>0</v>
      </c>
      <c r="R393" s="160" t="s">
        <v>239</v>
      </c>
      <c r="S393" s="160" t="s">
        <v>217</v>
      </c>
      <c r="T393" s="161" t="s">
        <v>217</v>
      </c>
      <c r="U393" s="162">
        <v>0</v>
      </c>
      <c r="V393" s="162">
        <f>ROUND(E393*U393,2)</f>
        <v>0</v>
      </c>
      <c r="W393" s="162"/>
      <c r="X393" s="162" t="s">
        <v>240</v>
      </c>
      <c r="Y393" s="162" t="s">
        <v>175</v>
      </c>
      <c r="Z393" s="163"/>
      <c r="AA393" s="163"/>
      <c r="AB393" s="163"/>
      <c r="AC393" s="163"/>
      <c r="AD393" s="163"/>
      <c r="AE393" s="163"/>
      <c r="AF393" s="163"/>
      <c r="AG393" s="163" t="s">
        <v>270</v>
      </c>
      <c r="AH393" s="163"/>
      <c r="AI393" s="163"/>
      <c r="AJ393" s="163"/>
      <c r="AK393" s="163"/>
      <c r="AL393" s="163"/>
      <c r="AM393" s="163"/>
      <c r="AN393" s="163"/>
      <c r="AO393" s="163"/>
      <c r="AP393" s="163"/>
      <c r="AQ393" s="163"/>
      <c r="AR393" s="163"/>
      <c r="AS393" s="163"/>
      <c r="AT393" s="163"/>
      <c r="AU393" s="163"/>
      <c r="AV393" s="163"/>
      <c r="AW393" s="163"/>
      <c r="AX393" s="163"/>
      <c r="AY393" s="163"/>
      <c r="AZ393" s="163"/>
      <c r="BA393" s="163"/>
      <c r="BB393" s="163"/>
      <c r="BC393" s="163"/>
      <c r="BD393" s="163"/>
      <c r="BE393" s="163"/>
      <c r="BF393" s="163"/>
      <c r="BG393" s="163"/>
      <c r="BH393" s="163"/>
    </row>
    <row r="394" spans="1:60" outlineLevel="2" x14ac:dyDescent="0.2">
      <c r="A394" s="164"/>
      <c r="B394" s="165"/>
      <c r="C394" s="182" t="s">
        <v>933</v>
      </c>
      <c r="D394" s="183"/>
      <c r="E394" s="184"/>
      <c r="F394" s="162"/>
      <c r="G394" s="162"/>
      <c r="H394" s="162"/>
      <c r="I394" s="162"/>
      <c r="J394" s="162"/>
      <c r="K394" s="162"/>
      <c r="L394" s="162"/>
      <c r="M394" s="162"/>
      <c r="N394" s="166"/>
      <c r="O394" s="166"/>
      <c r="P394" s="166"/>
      <c r="Q394" s="166"/>
      <c r="R394" s="162"/>
      <c r="S394" s="162"/>
      <c r="T394" s="162"/>
      <c r="U394" s="162"/>
      <c r="V394" s="162"/>
      <c r="W394" s="162"/>
      <c r="X394" s="162"/>
      <c r="Y394" s="162"/>
      <c r="Z394" s="163"/>
      <c r="AA394" s="163"/>
      <c r="AB394" s="163"/>
      <c r="AC394" s="163"/>
      <c r="AD394" s="163"/>
      <c r="AE394" s="163"/>
      <c r="AF394" s="163"/>
      <c r="AG394" s="163" t="s">
        <v>222</v>
      </c>
      <c r="AH394" s="163">
        <v>0</v>
      </c>
      <c r="AI394" s="163"/>
      <c r="AJ394" s="163"/>
      <c r="AK394" s="163"/>
      <c r="AL394" s="163"/>
      <c r="AM394" s="163"/>
      <c r="AN394" s="163"/>
      <c r="AO394" s="163"/>
      <c r="AP394" s="163"/>
      <c r="AQ394" s="163"/>
      <c r="AR394" s="163"/>
      <c r="AS394" s="163"/>
      <c r="AT394" s="163"/>
      <c r="AU394" s="163"/>
      <c r="AV394" s="163"/>
      <c r="AW394" s="163"/>
      <c r="AX394" s="163"/>
      <c r="AY394" s="163"/>
      <c r="AZ394" s="163"/>
      <c r="BA394" s="163"/>
      <c r="BB394" s="163"/>
      <c r="BC394" s="163"/>
      <c r="BD394" s="163"/>
      <c r="BE394" s="163"/>
      <c r="BF394" s="163"/>
      <c r="BG394" s="163"/>
      <c r="BH394" s="163"/>
    </row>
    <row r="395" spans="1:60" outlineLevel="3" x14ac:dyDescent="0.2">
      <c r="A395" s="164"/>
      <c r="B395" s="165"/>
      <c r="C395" s="182" t="s">
        <v>1063</v>
      </c>
      <c r="D395" s="183"/>
      <c r="E395" s="184">
        <v>1</v>
      </c>
      <c r="F395" s="162"/>
      <c r="G395" s="162"/>
      <c r="H395" s="162"/>
      <c r="I395" s="162"/>
      <c r="J395" s="162"/>
      <c r="K395" s="162"/>
      <c r="L395" s="162"/>
      <c r="M395" s="162"/>
      <c r="N395" s="166"/>
      <c r="O395" s="166"/>
      <c r="P395" s="166"/>
      <c r="Q395" s="166"/>
      <c r="R395" s="162"/>
      <c r="S395" s="162"/>
      <c r="T395" s="162"/>
      <c r="U395" s="162"/>
      <c r="V395" s="162"/>
      <c r="W395" s="162"/>
      <c r="X395" s="162"/>
      <c r="Y395" s="162"/>
      <c r="Z395" s="163"/>
      <c r="AA395" s="163"/>
      <c r="AB395" s="163"/>
      <c r="AC395" s="163"/>
      <c r="AD395" s="163"/>
      <c r="AE395" s="163"/>
      <c r="AF395" s="163"/>
      <c r="AG395" s="163" t="s">
        <v>222</v>
      </c>
      <c r="AH395" s="163">
        <v>0</v>
      </c>
      <c r="AI395" s="163"/>
      <c r="AJ395" s="163"/>
      <c r="AK395" s="163"/>
      <c r="AL395" s="163"/>
      <c r="AM395" s="163"/>
      <c r="AN395" s="163"/>
      <c r="AO395" s="163"/>
      <c r="AP395" s="163"/>
      <c r="AQ395" s="163"/>
      <c r="AR395" s="163"/>
      <c r="AS395" s="163"/>
      <c r="AT395" s="163"/>
      <c r="AU395" s="163"/>
      <c r="AV395" s="163"/>
      <c r="AW395" s="163"/>
      <c r="AX395" s="163"/>
      <c r="AY395" s="163"/>
      <c r="AZ395" s="163"/>
      <c r="BA395" s="163"/>
      <c r="BB395" s="163"/>
      <c r="BC395" s="163"/>
      <c r="BD395" s="163"/>
      <c r="BE395" s="163"/>
      <c r="BF395" s="163"/>
      <c r="BG395" s="163"/>
      <c r="BH395" s="163"/>
    </row>
    <row r="396" spans="1:60" outlineLevel="1" x14ac:dyDescent="0.2">
      <c r="A396" s="155">
        <v>80</v>
      </c>
      <c r="B396" s="156" t="s">
        <v>1075</v>
      </c>
      <c r="C396" s="157" t="s">
        <v>1076</v>
      </c>
      <c r="D396" s="158" t="s">
        <v>266</v>
      </c>
      <c r="E396" s="159">
        <v>1</v>
      </c>
      <c r="F396" s="11"/>
      <c r="G396" s="160">
        <f>ROUND(E396*F396,2)</f>
        <v>0</v>
      </c>
      <c r="H396" s="11">
        <v>323.5</v>
      </c>
      <c r="I396" s="160">
        <f>ROUND(E396*H396,2)</f>
        <v>323.5</v>
      </c>
      <c r="J396" s="11">
        <v>0</v>
      </c>
      <c r="K396" s="160">
        <f>ROUND(E396*J396,2)</f>
        <v>0</v>
      </c>
      <c r="L396" s="160">
        <v>21</v>
      </c>
      <c r="M396" s="160">
        <f>G396*(1+L396/100)</f>
        <v>0</v>
      </c>
      <c r="N396" s="159">
        <v>8.9999999999999998E-4</v>
      </c>
      <c r="O396" s="159">
        <f>ROUND(E396*N396,2)</f>
        <v>0</v>
      </c>
      <c r="P396" s="159">
        <v>0</v>
      </c>
      <c r="Q396" s="159">
        <f>ROUND(E396*P396,2)</f>
        <v>0</v>
      </c>
      <c r="R396" s="160" t="s">
        <v>239</v>
      </c>
      <c r="S396" s="160" t="s">
        <v>217</v>
      </c>
      <c r="T396" s="161" t="s">
        <v>217</v>
      </c>
      <c r="U396" s="162">
        <v>0</v>
      </c>
      <c r="V396" s="162">
        <f>ROUND(E396*U396,2)</f>
        <v>0</v>
      </c>
      <c r="W396" s="162"/>
      <c r="X396" s="162" t="s">
        <v>240</v>
      </c>
      <c r="Y396" s="162" t="s">
        <v>175</v>
      </c>
      <c r="Z396" s="163"/>
      <c r="AA396" s="163"/>
      <c r="AB396" s="163"/>
      <c r="AC396" s="163"/>
      <c r="AD396" s="163"/>
      <c r="AE396" s="163"/>
      <c r="AF396" s="163"/>
      <c r="AG396" s="163" t="s">
        <v>270</v>
      </c>
      <c r="AH396" s="163"/>
      <c r="AI396" s="163"/>
      <c r="AJ396" s="163"/>
      <c r="AK396" s="163"/>
      <c r="AL396" s="163"/>
      <c r="AM396" s="163"/>
      <c r="AN396" s="163"/>
      <c r="AO396" s="163"/>
      <c r="AP396" s="163"/>
      <c r="AQ396" s="163"/>
      <c r="AR396" s="163"/>
      <c r="AS396" s="163"/>
      <c r="AT396" s="163"/>
      <c r="AU396" s="163"/>
      <c r="AV396" s="163"/>
      <c r="AW396" s="163"/>
      <c r="AX396" s="163"/>
      <c r="AY396" s="163"/>
      <c r="AZ396" s="163"/>
      <c r="BA396" s="163"/>
      <c r="BB396" s="163"/>
      <c r="BC396" s="163"/>
      <c r="BD396" s="163"/>
      <c r="BE396" s="163"/>
      <c r="BF396" s="163"/>
      <c r="BG396" s="163"/>
      <c r="BH396" s="163"/>
    </row>
    <row r="397" spans="1:60" outlineLevel="2" x14ac:dyDescent="0.2">
      <c r="A397" s="164"/>
      <c r="B397" s="165"/>
      <c r="C397" s="182" t="s">
        <v>933</v>
      </c>
      <c r="D397" s="183"/>
      <c r="E397" s="184"/>
      <c r="F397" s="162"/>
      <c r="G397" s="162"/>
      <c r="H397" s="162"/>
      <c r="I397" s="162"/>
      <c r="J397" s="162"/>
      <c r="K397" s="162"/>
      <c r="L397" s="162"/>
      <c r="M397" s="162"/>
      <c r="N397" s="166"/>
      <c r="O397" s="166"/>
      <c r="P397" s="166"/>
      <c r="Q397" s="166"/>
      <c r="R397" s="162"/>
      <c r="S397" s="162"/>
      <c r="T397" s="162"/>
      <c r="U397" s="162"/>
      <c r="V397" s="162"/>
      <c r="W397" s="162"/>
      <c r="X397" s="162"/>
      <c r="Y397" s="162"/>
      <c r="Z397" s="163"/>
      <c r="AA397" s="163"/>
      <c r="AB397" s="163"/>
      <c r="AC397" s="163"/>
      <c r="AD397" s="163"/>
      <c r="AE397" s="163"/>
      <c r="AF397" s="163"/>
      <c r="AG397" s="163" t="s">
        <v>222</v>
      </c>
      <c r="AH397" s="163">
        <v>0</v>
      </c>
      <c r="AI397" s="163"/>
      <c r="AJ397" s="163"/>
      <c r="AK397" s="163"/>
      <c r="AL397" s="163"/>
      <c r="AM397" s="163"/>
      <c r="AN397" s="163"/>
      <c r="AO397" s="163"/>
      <c r="AP397" s="163"/>
      <c r="AQ397" s="163"/>
      <c r="AR397" s="163"/>
      <c r="AS397" s="163"/>
      <c r="AT397" s="163"/>
      <c r="AU397" s="163"/>
      <c r="AV397" s="163"/>
      <c r="AW397" s="163"/>
      <c r="AX397" s="163"/>
      <c r="AY397" s="163"/>
      <c r="AZ397" s="163"/>
      <c r="BA397" s="163"/>
      <c r="BB397" s="163"/>
      <c r="BC397" s="163"/>
      <c r="BD397" s="163"/>
      <c r="BE397" s="163"/>
      <c r="BF397" s="163"/>
      <c r="BG397" s="163"/>
      <c r="BH397" s="163"/>
    </row>
    <row r="398" spans="1:60" outlineLevel="3" x14ac:dyDescent="0.2">
      <c r="A398" s="164"/>
      <c r="B398" s="165"/>
      <c r="C398" s="182" t="s">
        <v>1063</v>
      </c>
      <c r="D398" s="183"/>
      <c r="E398" s="184">
        <v>1</v>
      </c>
      <c r="F398" s="162"/>
      <c r="G398" s="162"/>
      <c r="H398" s="162"/>
      <c r="I398" s="162"/>
      <c r="J398" s="162"/>
      <c r="K398" s="162"/>
      <c r="L398" s="162"/>
      <c r="M398" s="162"/>
      <c r="N398" s="166"/>
      <c r="O398" s="166"/>
      <c r="P398" s="166"/>
      <c r="Q398" s="166"/>
      <c r="R398" s="162"/>
      <c r="S398" s="162"/>
      <c r="T398" s="162"/>
      <c r="U398" s="162"/>
      <c r="V398" s="162"/>
      <c r="W398" s="162"/>
      <c r="X398" s="162"/>
      <c r="Y398" s="162"/>
      <c r="Z398" s="163"/>
      <c r="AA398" s="163"/>
      <c r="AB398" s="163"/>
      <c r="AC398" s="163"/>
      <c r="AD398" s="163"/>
      <c r="AE398" s="163"/>
      <c r="AF398" s="163"/>
      <c r="AG398" s="163" t="s">
        <v>222</v>
      </c>
      <c r="AH398" s="163">
        <v>0</v>
      </c>
      <c r="AI398" s="163"/>
      <c r="AJ398" s="163"/>
      <c r="AK398" s="163"/>
      <c r="AL398" s="163"/>
      <c r="AM398" s="163"/>
      <c r="AN398" s="163"/>
      <c r="AO398" s="163"/>
      <c r="AP398" s="163"/>
      <c r="AQ398" s="163"/>
      <c r="AR398" s="163"/>
      <c r="AS398" s="163"/>
      <c r="AT398" s="163"/>
      <c r="AU398" s="163"/>
      <c r="AV398" s="163"/>
      <c r="AW398" s="163"/>
      <c r="AX398" s="163"/>
      <c r="AY398" s="163"/>
      <c r="AZ398" s="163"/>
      <c r="BA398" s="163"/>
      <c r="BB398" s="163"/>
      <c r="BC398" s="163"/>
      <c r="BD398" s="163"/>
      <c r="BE398" s="163"/>
      <c r="BF398" s="163"/>
      <c r="BG398" s="163"/>
      <c r="BH398" s="163"/>
    </row>
    <row r="399" spans="1:60" ht="22.5" outlineLevel="1" x14ac:dyDescent="0.2">
      <c r="A399" s="155">
        <v>81</v>
      </c>
      <c r="B399" s="156" t="s">
        <v>1077</v>
      </c>
      <c r="C399" s="157" t="s">
        <v>1078</v>
      </c>
      <c r="D399" s="158" t="s">
        <v>266</v>
      </c>
      <c r="E399" s="159">
        <v>1</v>
      </c>
      <c r="F399" s="11"/>
      <c r="G399" s="160">
        <f>ROUND(E399*F399,2)</f>
        <v>0</v>
      </c>
      <c r="H399" s="11">
        <v>3945.76</v>
      </c>
      <c r="I399" s="160">
        <f>ROUND(E399*H399,2)</f>
        <v>3945.76</v>
      </c>
      <c r="J399" s="11">
        <v>11744.24</v>
      </c>
      <c r="K399" s="160">
        <f>ROUND(E399*J399,2)</f>
        <v>11744.24</v>
      </c>
      <c r="L399" s="160">
        <v>21</v>
      </c>
      <c r="M399" s="160">
        <f>G399*(1+L399/100)</f>
        <v>0</v>
      </c>
      <c r="N399" s="159">
        <v>2.01431</v>
      </c>
      <c r="O399" s="159">
        <f>ROUND(E399*N399,2)</f>
        <v>2.0099999999999998</v>
      </c>
      <c r="P399" s="159">
        <v>0</v>
      </c>
      <c r="Q399" s="159">
        <f>ROUND(E399*P399,2)</f>
        <v>0</v>
      </c>
      <c r="R399" s="160" t="s">
        <v>655</v>
      </c>
      <c r="S399" s="160" t="s">
        <v>217</v>
      </c>
      <c r="T399" s="161" t="s">
        <v>217</v>
      </c>
      <c r="U399" s="162">
        <v>19.105</v>
      </c>
      <c r="V399" s="162">
        <f>ROUND(E399*U399,2)</f>
        <v>19.11</v>
      </c>
      <c r="W399" s="162"/>
      <c r="X399" s="162" t="s">
        <v>218</v>
      </c>
      <c r="Y399" s="162" t="s">
        <v>175</v>
      </c>
      <c r="Z399" s="163"/>
      <c r="AA399" s="163"/>
      <c r="AB399" s="163"/>
      <c r="AC399" s="163"/>
      <c r="AD399" s="163"/>
      <c r="AE399" s="163"/>
      <c r="AF399" s="163"/>
      <c r="AG399" s="163" t="s">
        <v>219</v>
      </c>
      <c r="AH399" s="163"/>
      <c r="AI399" s="163"/>
      <c r="AJ399" s="163"/>
      <c r="AK399" s="163"/>
      <c r="AL399" s="163"/>
      <c r="AM399" s="163"/>
      <c r="AN399" s="163"/>
      <c r="AO399" s="163"/>
      <c r="AP399" s="163"/>
      <c r="AQ399" s="163"/>
      <c r="AR399" s="163"/>
      <c r="AS399" s="163"/>
      <c r="AT399" s="163"/>
      <c r="AU399" s="163"/>
      <c r="AV399" s="163"/>
      <c r="AW399" s="163"/>
      <c r="AX399" s="163"/>
      <c r="AY399" s="163"/>
      <c r="AZ399" s="163"/>
      <c r="BA399" s="163"/>
      <c r="BB399" s="163"/>
      <c r="BC399" s="163"/>
      <c r="BD399" s="163"/>
      <c r="BE399" s="163"/>
      <c r="BF399" s="163"/>
      <c r="BG399" s="163"/>
      <c r="BH399" s="163"/>
    </row>
    <row r="400" spans="1:60" outlineLevel="2" x14ac:dyDescent="0.2">
      <c r="A400" s="164"/>
      <c r="B400" s="165"/>
      <c r="C400" s="269" t="s">
        <v>1079</v>
      </c>
      <c r="D400" s="270"/>
      <c r="E400" s="270"/>
      <c r="F400" s="270"/>
      <c r="G400" s="270"/>
      <c r="H400" s="162"/>
      <c r="I400" s="162"/>
      <c r="J400" s="162"/>
      <c r="K400" s="162"/>
      <c r="L400" s="162"/>
      <c r="M400" s="162"/>
      <c r="N400" s="166"/>
      <c r="O400" s="166"/>
      <c r="P400" s="166"/>
      <c r="Q400" s="166"/>
      <c r="R400" s="162"/>
      <c r="S400" s="162"/>
      <c r="T400" s="162"/>
      <c r="U400" s="162"/>
      <c r="V400" s="162"/>
      <c r="W400" s="162"/>
      <c r="X400" s="162"/>
      <c r="Y400" s="162"/>
      <c r="Z400" s="163"/>
      <c r="AA400" s="163"/>
      <c r="AB400" s="163"/>
      <c r="AC400" s="163"/>
      <c r="AD400" s="163"/>
      <c r="AE400" s="163"/>
      <c r="AF400" s="163"/>
      <c r="AG400" s="163" t="s">
        <v>221</v>
      </c>
      <c r="AH400" s="163"/>
      <c r="AI400" s="163"/>
      <c r="AJ400" s="163"/>
      <c r="AK400" s="163"/>
      <c r="AL400" s="163"/>
      <c r="AM400" s="163"/>
      <c r="AN400" s="163"/>
      <c r="AO400" s="163"/>
      <c r="AP400" s="163"/>
      <c r="AQ400" s="163"/>
      <c r="AR400" s="163"/>
      <c r="AS400" s="163"/>
      <c r="AT400" s="163"/>
      <c r="AU400" s="163"/>
      <c r="AV400" s="163"/>
      <c r="AW400" s="163"/>
      <c r="AX400" s="163"/>
      <c r="AY400" s="163"/>
      <c r="AZ400" s="163"/>
      <c r="BA400" s="163"/>
      <c r="BB400" s="163"/>
      <c r="BC400" s="163"/>
      <c r="BD400" s="163"/>
      <c r="BE400" s="163"/>
      <c r="BF400" s="163"/>
      <c r="BG400" s="163"/>
      <c r="BH400" s="163"/>
    </row>
    <row r="401" spans="1:60" outlineLevel="2" x14ac:dyDescent="0.2">
      <c r="A401" s="164"/>
      <c r="B401" s="165"/>
      <c r="C401" s="182" t="s">
        <v>933</v>
      </c>
      <c r="D401" s="183"/>
      <c r="E401" s="184"/>
      <c r="F401" s="162"/>
      <c r="G401" s="162"/>
      <c r="H401" s="162"/>
      <c r="I401" s="162"/>
      <c r="J401" s="162"/>
      <c r="K401" s="162"/>
      <c r="L401" s="162"/>
      <c r="M401" s="162"/>
      <c r="N401" s="166"/>
      <c r="O401" s="166"/>
      <c r="P401" s="166"/>
      <c r="Q401" s="166"/>
      <c r="R401" s="162"/>
      <c r="S401" s="162"/>
      <c r="T401" s="162"/>
      <c r="U401" s="162"/>
      <c r="V401" s="162"/>
      <c r="W401" s="162"/>
      <c r="X401" s="162"/>
      <c r="Y401" s="162"/>
      <c r="Z401" s="163"/>
      <c r="AA401" s="163"/>
      <c r="AB401" s="163"/>
      <c r="AC401" s="163"/>
      <c r="AD401" s="163"/>
      <c r="AE401" s="163"/>
      <c r="AF401" s="163"/>
      <c r="AG401" s="163" t="s">
        <v>222</v>
      </c>
      <c r="AH401" s="163">
        <v>0</v>
      </c>
      <c r="AI401" s="163"/>
      <c r="AJ401" s="163"/>
      <c r="AK401" s="163"/>
      <c r="AL401" s="163"/>
      <c r="AM401" s="163"/>
      <c r="AN401" s="163"/>
      <c r="AO401" s="163"/>
      <c r="AP401" s="163"/>
      <c r="AQ401" s="163"/>
      <c r="AR401" s="163"/>
      <c r="AS401" s="163"/>
      <c r="AT401" s="163"/>
      <c r="AU401" s="163"/>
      <c r="AV401" s="163"/>
      <c r="AW401" s="163"/>
      <c r="AX401" s="163"/>
      <c r="AY401" s="163"/>
      <c r="AZ401" s="163"/>
      <c r="BA401" s="163"/>
      <c r="BB401" s="163"/>
      <c r="BC401" s="163"/>
      <c r="BD401" s="163"/>
      <c r="BE401" s="163"/>
      <c r="BF401" s="163"/>
      <c r="BG401" s="163"/>
      <c r="BH401" s="163"/>
    </row>
    <row r="402" spans="1:60" outlineLevel="3" x14ac:dyDescent="0.2">
      <c r="A402" s="164"/>
      <c r="B402" s="165"/>
      <c r="C402" s="182" t="s">
        <v>1063</v>
      </c>
      <c r="D402" s="183"/>
      <c r="E402" s="184">
        <v>1</v>
      </c>
      <c r="F402" s="162"/>
      <c r="G402" s="162"/>
      <c r="H402" s="162"/>
      <c r="I402" s="162"/>
      <c r="J402" s="162"/>
      <c r="K402" s="162"/>
      <c r="L402" s="162"/>
      <c r="M402" s="162"/>
      <c r="N402" s="166"/>
      <c r="O402" s="166"/>
      <c r="P402" s="166"/>
      <c r="Q402" s="166"/>
      <c r="R402" s="162"/>
      <c r="S402" s="162"/>
      <c r="T402" s="162"/>
      <c r="U402" s="162"/>
      <c r="V402" s="162"/>
      <c r="W402" s="162"/>
      <c r="X402" s="162"/>
      <c r="Y402" s="162"/>
      <c r="Z402" s="163"/>
      <c r="AA402" s="163"/>
      <c r="AB402" s="163"/>
      <c r="AC402" s="163"/>
      <c r="AD402" s="163"/>
      <c r="AE402" s="163"/>
      <c r="AF402" s="163"/>
      <c r="AG402" s="163" t="s">
        <v>222</v>
      </c>
      <c r="AH402" s="163">
        <v>0</v>
      </c>
      <c r="AI402" s="163"/>
      <c r="AJ402" s="163"/>
      <c r="AK402" s="163"/>
      <c r="AL402" s="163"/>
      <c r="AM402" s="163"/>
      <c r="AN402" s="163"/>
      <c r="AO402" s="163"/>
      <c r="AP402" s="163"/>
      <c r="AQ402" s="163"/>
      <c r="AR402" s="163"/>
      <c r="AS402" s="163"/>
      <c r="AT402" s="163"/>
      <c r="AU402" s="163"/>
      <c r="AV402" s="163"/>
      <c r="AW402" s="163"/>
      <c r="AX402" s="163"/>
      <c r="AY402" s="163"/>
      <c r="AZ402" s="163"/>
      <c r="BA402" s="163"/>
      <c r="BB402" s="163"/>
      <c r="BC402" s="163"/>
      <c r="BD402" s="163"/>
      <c r="BE402" s="163"/>
      <c r="BF402" s="163"/>
      <c r="BG402" s="163"/>
      <c r="BH402" s="163"/>
    </row>
    <row r="403" spans="1:60" outlineLevel="1" x14ac:dyDescent="0.2">
      <c r="A403" s="155">
        <v>82</v>
      </c>
      <c r="B403" s="156" t="s">
        <v>1080</v>
      </c>
      <c r="C403" s="157" t="s">
        <v>1081</v>
      </c>
      <c r="D403" s="158" t="s">
        <v>266</v>
      </c>
      <c r="E403" s="159">
        <v>1</v>
      </c>
      <c r="F403" s="11"/>
      <c r="G403" s="160">
        <f>ROUND(E403*F403,2)</f>
        <v>0</v>
      </c>
      <c r="H403" s="11">
        <v>9740</v>
      </c>
      <c r="I403" s="160">
        <f>ROUND(E403*H403,2)</f>
        <v>9740</v>
      </c>
      <c r="J403" s="11">
        <v>0</v>
      </c>
      <c r="K403" s="160">
        <f>ROUND(E403*J403,2)</f>
        <v>0</v>
      </c>
      <c r="L403" s="160">
        <v>21</v>
      </c>
      <c r="M403" s="160">
        <f>G403*(1+L403/100)</f>
        <v>0</v>
      </c>
      <c r="N403" s="159">
        <v>1.6</v>
      </c>
      <c r="O403" s="159">
        <f>ROUND(E403*N403,2)</f>
        <v>1.6</v>
      </c>
      <c r="P403" s="159">
        <v>0</v>
      </c>
      <c r="Q403" s="159">
        <f>ROUND(E403*P403,2)</f>
        <v>0</v>
      </c>
      <c r="R403" s="160"/>
      <c r="S403" s="160" t="s">
        <v>173</v>
      </c>
      <c r="T403" s="161" t="s">
        <v>174</v>
      </c>
      <c r="U403" s="162">
        <v>0</v>
      </c>
      <c r="V403" s="162">
        <f>ROUND(E403*U403,2)</f>
        <v>0</v>
      </c>
      <c r="W403" s="162"/>
      <c r="X403" s="162" t="s">
        <v>240</v>
      </c>
      <c r="Y403" s="162" t="s">
        <v>175</v>
      </c>
      <c r="Z403" s="163"/>
      <c r="AA403" s="163"/>
      <c r="AB403" s="163"/>
      <c r="AC403" s="163"/>
      <c r="AD403" s="163"/>
      <c r="AE403" s="163"/>
      <c r="AF403" s="163"/>
      <c r="AG403" s="163" t="s">
        <v>270</v>
      </c>
      <c r="AH403" s="163"/>
      <c r="AI403" s="163"/>
      <c r="AJ403" s="163"/>
      <c r="AK403" s="163"/>
      <c r="AL403" s="163"/>
      <c r="AM403" s="163"/>
      <c r="AN403" s="163"/>
      <c r="AO403" s="163"/>
      <c r="AP403" s="163"/>
      <c r="AQ403" s="163"/>
      <c r="AR403" s="163"/>
      <c r="AS403" s="163"/>
      <c r="AT403" s="163"/>
      <c r="AU403" s="163"/>
      <c r="AV403" s="163"/>
      <c r="AW403" s="163"/>
      <c r="AX403" s="163"/>
      <c r="AY403" s="163"/>
      <c r="AZ403" s="163"/>
      <c r="BA403" s="163"/>
      <c r="BB403" s="163"/>
      <c r="BC403" s="163"/>
      <c r="BD403" s="163"/>
      <c r="BE403" s="163"/>
      <c r="BF403" s="163"/>
      <c r="BG403" s="163"/>
      <c r="BH403" s="163"/>
    </row>
    <row r="404" spans="1:60" outlineLevel="2" x14ac:dyDescent="0.2">
      <c r="A404" s="164"/>
      <c r="B404" s="165"/>
      <c r="C404" s="182" t="s">
        <v>933</v>
      </c>
      <c r="D404" s="183"/>
      <c r="E404" s="184"/>
      <c r="F404" s="162"/>
      <c r="G404" s="162"/>
      <c r="H404" s="162"/>
      <c r="I404" s="162"/>
      <c r="J404" s="162"/>
      <c r="K404" s="162"/>
      <c r="L404" s="162"/>
      <c r="M404" s="162"/>
      <c r="N404" s="166"/>
      <c r="O404" s="166"/>
      <c r="P404" s="166"/>
      <c r="Q404" s="166"/>
      <c r="R404" s="162"/>
      <c r="S404" s="162"/>
      <c r="T404" s="162"/>
      <c r="U404" s="162"/>
      <c r="V404" s="162"/>
      <c r="W404" s="162"/>
      <c r="X404" s="162"/>
      <c r="Y404" s="162"/>
      <c r="Z404" s="163"/>
      <c r="AA404" s="163"/>
      <c r="AB404" s="163"/>
      <c r="AC404" s="163"/>
      <c r="AD404" s="163"/>
      <c r="AE404" s="163"/>
      <c r="AF404" s="163"/>
      <c r="AG404" s="163" t="s">
        <v>222</v>
      </c>
      <c r="AH404" s="163">
        <v>0</v>
      </c>
      <c r="AI404" s="163"/>
      <c r="AJ404" s="163"/>
      <c r="AK404" s="163"/>
      <c r="AL404" s="163"/>
      <c r="AM404" s="163"/>
      <c r="AN404" s="163"/>
      <c r="AO404" s="163"/>
      <c r="AP404" s="163"/>
      <c r="AQ404" s="163"/>
      <c r="AR404" s="163"/>
      <c r="AS404" s="163"/>
      <c r="AT404" s="163"/>
      <c r="AU404" s="163"/>
      <c r="AV404" s="163"/>
      <c r="AW404" s="163"/>
      <c r="AX404" s="163"/>
      <c r="AY404" s="163"/>
      <c r="AZ404" s="163"/>
      <c r="BA404" s="163"/>
      <c r="BB404" s="163"/>
      <c r="BC404" s="163"/>
      <c r="BD404" s="163"/>
      <c r="BE404" s="163"/>
      <c r="BF404" s="163"/>
      <c r="BG404" s="163"/>
      <c r="BH404" s="163"/>
    </row>
    <row r="405" spans="1:60" outlineLevel="3" x14ac:dyDescent="0.2">
      <c r="A405" s="164"/>
      <c r="B405" s="165"/>
      <c r="C405" s="182" t="s">
        <v>1063</v>
      </c>
      <c r="D405" s="183"/>
      <c r="E405" s="184">
        <v>1</v>
      </c>
      <c r="F405" s="162"/>
      <c r="G405" s="162"/>
      <c r="H405" s="162"/>
      <c r="I405" s="162"/>
      <c r="J405" s="162"/>
      <c r="K405" s="162"/>
      <c r="L405" s="162"/>
      <c r="M405" s="162"/>
      <c r="N405" s="166"/>
      <c r="O405" s="166"/>
      <c r="P405" s="166"/>
      <c r="Q405" s="166"/>
      <c r="R405" s="162"/>
      <c r="S405" s="162"/>
      <c r="T405" s="162"/>
      <c r="U405" s="162"/>
      <c r="V405" s="162"/>
      <c r="W405" s="162"/>
      <c r="X405" s="162"/>
      <c r="Y405" s="162"/>
      <c r="Z405" s="163"/>
      <c r="AA405" s="163"/>
      <c r="AB405" s="163"/>
      <c r="AC405" s="163"/>
      <c r="AD405" s="163"/>
      <c r="AE405" s="163"/>
      <c r="AF405" s="163"/>
      <c r="AG405" s="163" t="s">
        <v>222</v>
      </c>
      <c r="AH405" s="163">
        <v>0</v>
      </c>
      <c r="AI405" s="163"/>
      <c r="AJ405" s="163"/>
      <c r="AK405" s="163"/>
      <c r="AL405" s="163"/>
      <c r="AM405" s="163"/>
      <c r="AN405" s="163"/>
      <c r="AO405" s="163"/>
      <c r="AP405" s="163"/>
      <c r="AQ405" s="163"/>
      <c r="AR405" s="163"/>
      <c r="AS405" s="163"/>
      <c r="AT405" s="163"/>
      <c r="AU405" s="163"/>
      <c r="AV405" s="163"/>
      <c r="AW405" s="163"/>
      <c r="AX405" s="163"/>
      <c r="AY405" s="163"/>
      <c r="AZ405" s="163"/>
      <c r="BA405" s="163"/>
      <c r="BB405" s="163"/>
      <c r="BC405" s="163"/>
      <c r="BD405" s="163"/>
      <c r="BE405" s="163"/>
      <c r="BF405" s="163"/>
      <c r="BG405" s="163"/>
      <c r="BH405" s="163"/>
    </row>
    <row r="406" spans="1:60" ht="22.5" outlineLevel="1" x14ac:dyDescent="0.2">
      <c r="A406" s="155">
        <v>83</v>
      </c>
      <c r="B406" s="156" t="s">
        <v>1082</v>
      </c>
      <c r="C406" s="157" t="s">
        <v>1083</v>
      </c>
      <c r="D406" s="158" t="s">
        <v>266</v>
      </c>
      <c r="E406" s="159">
        <v>1</v>
      </c>
      <c r="F406" s="11"/>
      <c r="G406" s="160">
        <f>ROUND(E406*F406,2)</f>
        <v>0</v>
      </c>
      <c r="H406" s="11">
        <v>2560</v>
      </c>
      <c r="I406" s="160">
        <f>ROUND(E406*H406,2)</f>
        <v>2560</v>
      </c>
      <c r="J406" s="11">
        <v>0</v>
      </c>
      <c r="K406" s="160">
        <f>ROUND(E406*J406,2)</f>
        <v>0</v>
      </c>
      <c r="L406" s="160">
        <v>21</v>
      </c>
      <c r="M406" s="160">
        <f>G406*(1+L406/100)</f>
        <v>0</v>
      </c>
      <c r="N406" s="159">
        <v>0.50800000000000001</v>
      </c>
      <c r="O406" s="159">
        <f>ROUND(E406*N406,2)</f>
        <v>0.51</v>
      </c>
      <c r="P406" s="159">
        <v>0</v>
      </c>
      <c r="Q406" s="159">
        <f>ROUND(E406*P406,2)</f>
        <v>0</v>
      </c>
      <c r="R406" s="160" t="s">
        <v>239</v>
      </c>
      <c r="S406" s="160" t="s">
        <v>217</v>
      </c>
      <c r="T406" s="161" t="s">
        <v>217</v>
      </c>
      <c r="U406" s="162">
        <v>0</v>
      </c>
      <c r="V406" s="162">
        <f>ROUND(E406*U406,2)</f>
        <v>0</v>
      </c>
      <c r="W406" s="162"/>
      <c r="X406" s="162" t="s">
        <v>240</v>
      </c>
      <c r="Y406" s="162" t="s">
        <v>175</v>
      </c>
      <c r="Z406" s="163"/>
      <c r="AA406" s="163"/>
      <c r="AB406" s="163"/>
      <c r="AC406" s="163"/>
      <c r="AD406" s="163"/>
      <c r="AE406" s="163"/>
      <c r="AF406" s="163"/>
      <c r="AG406" s="163" t="s">
        <v>270</v>
      </c>
      <c r="AH406" s="163"/>
      <c r="AI406" s="163"/>
      <c r="AJ406" s="163"/>
      <c r="AK406" s="163"/>
      <c r="AL406" s="163"/>
      <c r="AM406" s="163"/>
      <c r="AN406" s="163"/>
      <c r="AO406" s="163"/>
      <c r="AP406" s="163"/>
      <c r="AQ406" s="163"/>
      <c r="AR406" s="163"/>
      <c r="AS406" s="163"/>
      <c r="AT406" s="163"/>
      <c r="AU406" s="163"/>
      <c r="AV406" s="163"/>
      <c r="AW406" s="163"/>
      <c r="AX406" s="163"/>
      <c r="AY406" s="163"/>
      <c r="AZ406" s="163"/>
      <c r="BA406" s="163"/>
      <c r="BB406" s="163"/>
      <c r="BC406" s="163"/>
      <c r="BD406" s="163"/>
      <c r="BE406" s="163"/>
      <c r="BF406" s="163"/>
      <c r="BG406" s="163"/>
      <c r="BH406" s="163"/>
    </row>
    <row r="407" spans="1:60" outlineLevel="2" x14ac:dyDescent="0.2">
      <c r="A407" s="164"/>
      <c r="B407" s="165"/>
      <c r="C407" s="182" t="s">
        <v>933</v>
      </c>
      <c r="D407" s="183"/>
      <c r="E407" s="184"/>
      <c r="F407" s="162"/>
      <c r="G407" s="162"/>
      <c r="H407" s="162"/>
      <c r="I407" s="162"/>
      <c r="J407" s="162"/>
      <c r="K407" s="162"/>
      <c r="L407" s="162"/>
      <c r="M407" s="162"/>
      <c r="N407" s="166"/>
      <c r="O407" s="166"/>
      <c r="P407" s="166"/>
      <c r="Q407" s="166"/>
      <c r="R407" s="162"/>
      <c r="S407" s="162"/>
      <c r="T407" s="162"/>
      <c r="U407" s="162"/>
      <c r="V407" s="162"/>
      <c r="W407" s="162"/>
      <c r="X407" s="162"/>
      <c r="Y407" s="162"/>
      <c r="Z407" s="163"/>
      <c r="AA407" s="163"/>
      <c r="AB407" s="163"/>
      <c r="AC407" s="163"/>
      <c r="AD407" s="163"/>
      <c r="AE407" s="163"/>
      <c r="AF407" s="163"/>
      <c r="AG407" s="163" t="s">
        <v>222</v>
      </c>
      <c r="AH407" s="163">
        <v>0</v>
      </c>
      <c r="AI407" s="163"/>
      <c r="AJ407" s="163"/>
      <c r="AK407" s="163"/>
      <c r="AL407" s="163"/>
      <c r="AM407" s="163"/>
      <c r="AN407" s="163"/>
      <c r="AO407" s="163"/>
      <c r="AP407" s="163"/>
      <c r="AQ407" s="163"/>
      <c r="AR407" s="163"/>
      <c r="AS407" s="163"/>
      <c r="AT407" s="163"/>
      <c r="AU407" s="163"/>
      <c r="AV407" s="163"/>
      <c r="AW407" s="163"/>
      <c r="AX407" s="163"/>
      <c r="AY407" s="163"/>
      <c r="AZ407" s="163"/>
      <c r="BA407" s="163"/>
      <c r="BB407" s="163"/>
      <c r="BC407" s="163"/>
      <c r="BD407" s="163"/>
      <c r="BE407" s="163"/>
      <c r="BF407" s="163"/>
      <c r="BG407" s="163"/>
      <c r="BH407" s="163"/>
    </row>
    <row r="408" spans="1:60" outlineLevel="3" x14ac:dyDescent="0.2">
      <c r="A408" s="164"/>
      <c r="B408" s="165"/>
      <c r="C408" s="182" t="s">
        <v>1063</v>
      </c>
      <c r="D408" s="183"/>
      <c r="E408" s="184">
        <v>1</v>
      </c>
      <c r="F408" s="162"/>
      <c r="G408" s="162"/>
      <c r="H408" s="162"/>
      <c r="I408" s="162"/>
      <c r="J408" s="162"/>
      <c r="K408" s="162"/>
      <c r="L408" s="162"/>
      <c r="M408" s="162"/>
      <c r="N408" s="166"/>
      <c r="O408" s="166"/>
      <c r="P408" s="166"/>
      <c r="Q408" s="166"/>
      <c r="R408" s="162"/>
      <c r="S408" s="162"/>
      <c r="T408" s="162"/>
      <c r="U408" s="162"/>
      <c r="V408" s="162"/>
      <c r="W408" s="162"/>
      <c r="X408" s="162"/>
      <c r="Y408" s="162"/>
      <c r="Z408" s="163"/>
      <c r="AA408" s="163"/>
      <c r="AB408" s="163"/>
      <c r="AC408" s="163"/>
      <c r="AD408" s="163"/>
      <c r="AE408" s="163"/>
      <c r="AF408" s="163"/>
      <c r="AG408" s="163" t="s">
        <v>222</v>
      </c>
      <c r="AH408" s="163">
        <v>0</v>
      </c>
      <c r="AI408" s="163"/>
      <c r="AJ408" s="163"/>
      <c r="AK408" s="163"/>
      <c r="AL408" s="163"/>
      <c r="AM408" s="163"/>
      <c r="AN408" s="163"/>
      <c r="AO408" s="163"/>
      <c r="AP408" s="163"/>
      <c r="AQ408" s="163"/>
      <c r="AR408" s="163"/>
      <c r="AS408" s="163"/>
      <c r="AT408" s="163"/>
      <c r="AU408" s="163"/>
      <c r="AV408" s="163"/>
      <c r="AW408" s="163"/>
      <c r="AX408" s="163"/>
      <c r="AY408" s="163"/>
      <c r="AZ408" s="163"/>
      <c r="BA408" s="163"/>
      <c r="BB408" s="163"/>
      <c r="BC408" s="163"/>
      <c r="BD408" s="163"/>
      <c r="BE408" s="163"/>
      <c r="BF408" s="163"/>
      <c r="BG408" s="163"/>
      <c r="BH408" s="163"/>
    </row>
    <row r="409" spans="1:60" ht="22.5" outlineLevel="1" x14ac:dyDescent="0.2">
      <c r="A409" s="155">
        <v>84</v>
      </c>
      <c r="B409" s="156" t="s">
        <v>1084</v>
      </c>
      <c r="C409" s="157" t="s">
        <v>1085</v>
      </c>
      <c r="D409" s="158" t="s">
        <v>266</v>
      </c>
      <c r="E409" s="159">
        <v>1</v>
      </c>
      <c r="F409" s="11"/>
      <c r="G409" s="160">
        <f>ROUND(E409*F409,2)</f>
        <v>0</v>
      </c>
      <c r="H409" s="11">
        <v>271</v>
      </c>
      <c r="I409" s="160">
        <f>ROUND(E409*H409,2)</f>
        <v>271</v>
      </c>
      <c r="J409" s="11">
        <v>0</v>
      </c>
      <c r="K409" s="160">
        <f>ROUND(E409*J409,2)</f>
        <v>0</v>
      </c>
      <c r="L409" s="160">
        <v>21</v>
      </c>
      <c r="M409" s="160">
        <f>G409*(1+L409/100)</f>
        <v>0</v>
      </c>
      <c r="N409" s="159">
        <v>2E-3</v>
      </c>
      <c r="O409" s="159">
        <f>ROUND(E409*N409,2)</f>
        <v>0</v>
      </c>
      <c r="P409" s="159">
        <v>0</v>
      </c>
      <c r="Q409" s="159">
        <f>ROUND(E409*P409,2)</f>
        <v>0</v>
      </c>
      <c r="R409" s="160" t="s">
        <v>239</v>
      </c>
      <c r="S409" s="160" t="s">
        <v>217</v>
      </c>
      <c r="T409" s="161" t="s">
        <v>217</v>
      </c>
      <c r="U409" s="162">
        <v>0</v>
      </c>
      <c r="V409" s="162">
        <f>ROUND(E409*U409,2)</f>
        <v>0</v>
      </c>
      <c r="W409" s="162"/>
      <c r="X409" s="162" t="s">
        <v>240</v>
      </c>
      <c r="Y409" s="162" t="s">
        <v>175</v>
      </c>
      <c r="Z409" s="163"/>
      <c r="AA409" s="163"/>
      <c r="AB409" s="163"/>
      <c r="AC409" s="163"/>
      <c r="AD409" s="163"/>
      <c r="AE409" s="163"/>
      <c r="AF409" s="163"/>
      <c r="AG409" s="163" t="s">
        <v>270</v>
      </c>
      <c r="AH409" s="163"/>
      <c r="AI409" s="163"/>
      <c r="AJ409" s="163"/>
      <c r="AK409" s="163"/>
      <c r="AL409" s="163"/>
      <c r="AM409" s="163"/>
      <c r="AN409" s="163"/>
      <c r="AO409" s="163"/>
      <c r="AP409" s="163"/>
      <c r="AQ409" s="163"/>
      <c r="AR409" s="163"/>
      <c r="AS409" s="163"/>
      <c r="AT409" s="163"/>
      <c r="AU409" s="163"/>
      <c r="AV409" s="163"/>
      <c r="AW409" s="163"/>
      <c r="AX409" s="163"/>
      <c r="AY409" s="163"/>
      <c r="AZ409" s="163"/>
      <c r="BA409" s="163"/>
      <c r="BB409" s="163"/>
      <c r="BC409" s="163"/>
      <c r="BD409" s="163"/>
      <c r="BE409" s="163"/>
      <c r="BF409" s="163"/>
      <c r="BG409" s="163"/>
      <c r="BH409" s="163"/>
    </row>
    <row r="410" spans="1:60" outlineLevel="2" x14ac:dyDescent="0.2">
      <c r="A410" s="164"/>
      <c r="B410" s="165"/>
      <c r="C410" s="182" t="s">
        <v>933</v>
      </c>
      <c r="D410" s="183"/>
      <c r="E410" s="184"/>
      <c r="F410" s="162"/>
      <c r="G410" s="162"/>
      <c r="H410" s="162"/>
      <c r="I410" s="162"/>
      <c r="J410" s="162"/>
      <c r="K410" s="162"/>
      <c r="L410" s="162"/>
      <c r="M410" s="162"/>
      <c r="N410" s="166"/>
      <c r="O410" s="166"/>
      <c r="P410" s="166"/>
      <c r="Q410" s="166"/>
      <c r="R410" s="162"/>
      <c r="S410" s="162"/>
      <c r="T410" s="162"/>
      <c r="U410" s="162"/>
      <c r="V410" s="162"/>
      <c r="W410" s="162"/>
      <c r="X410" s="162"/>
      <c r="Y410" s="162"/>
      <c r="Z410" s="163"/>
      <c r="AA410" s="163"/>
      <c r="AB410" s="163"/>
      <c r="AC410" s="163"/>
      <c r="AD410" s="163"/>
      <c r="AE410" s="163"/>
      <c r="AF410" s="163"/>
      <c r="AG410" s="163" t="s">
        <v>222</v>
      </c>
      <c r="AH410" s="163">
        <v>0</v>
      </c>
      <c r="AI410" s="163"/>
      <c r="AJ410" s="163"/>
      <c r="AK410" s="163"/>
      <c r="AL410" s="163"/>
      <c r="AM410" s="163"/>
      <c r="AN410" s="163"/>
      <c r="AO410" s="163"/>
      <c r="AP410" s="163"/>
      <c r="AQ410" s="163"/>
      <c r="AR410" s="163"/>
      <c r="AS410" s="163"/>
      <c r="AT410" s="163"/>
      <c r="AU410" s="163"/>
      <c r="AV410" s="163"/>
      <c r="AW410" s="163"/>
      <c r="AX410" s="163"/>
      <c r="AY410" s="163"/>
      <c r="AZ410" s="163"/>
      <c r="BA410" s="163"/>
      <c r="BB410" s="163"/>
      <c r="BC410" s="163"/>
      <c r="BD410" s="163"/>
      <c r="BE410" s="163"/>
      <c r="BF410" s="163"/>
      <c r="BG410" s="163"/>
      <c r="BH410" s="163"/>
    </row>
    <row r="411" spans="1:60" outlineLevel="3" x14ac:dyDescent="0.2">
      <c r="A411" s="164"/>
      <c r="B411" s="165"/>
      <c r="C411" s="182" t="s">
        <v>1063</v>
      </c>
      <c r="D411" s="183"/>
      <c r="E411" s="184">
        <v>1</v>
      </c>
      <c r="F411" s="162"/>
      <c r="G411" s="162"/>
      <c r="H411" s="162"/>
      <c r="I411" s="162"/>
      <c r="J411" s="162"/>
      <c r="K411" s="162"/>
      <c r="L411" s="162"/>
      <c r="M411" s="162"/>
      <c r="N411" s="166"/>
      <c r="O411" s="166"/>
      <c r="P411" s="166"/>
      <c r="Q411" s="166"/>
      <c r="R411" s="162"/>
      <c r="S411" s="162"/>
      <c r="T411" s="162"/>
      <c r="U411" s="162"/>
      <c r="V411" s="162"/>
      <c r="W411" s="162"/>
      <c r="X411" s="162"/>
      <c r="Y411" s="162"/>
      <c r="Z411" s="163"/>
      <c r="AA411" s="163"/>
      <c r="AB411" s="163"/>
      <c r="AC411" s="163"/>
      <c r="AD411" s="163"/>
      <c r="AE411" s="163"/>
      <c r="AF411" s="163"/>
      <c r="AG411" s="163" t="s">
        <v>222</v>
      </c>
      <c r="AH411" s="163">
        <v>0</v>
      </c>
      <c r="AI411" s="163"/>
      <c r="AJ411" s="163"/>
      <c r="AK411" s="163"/>
      <c r="AL411" s="163"/>
      <c r="AM411" s="163"/>
      <c r="AN411" s="163"/>
      <c r="AO411" s="163"/>
      <c r="AP411" s="163"/>
      <c r="AQ411" s="163"/>
      <c r="AR411" s="163"/>
      <c r="AS411" s="163"/>
      <c r="AT411" s="163"/>
      <c r="AU411" s="163"/>
      <c r="AV411" s="163"/>
      <c r="AW411" s="163"/>
      <c r="AX411" s="163"/>
      <c r="AY411" s="163"/>
      <c r="AZ411" s="163"/>
      <c r="BA411" s="163"/>
      <c r="BB411" s="163"/>
      <c r="BC411" s="163"/>
      <c r="BD411" s="163"/>
      <c r="BE411" s="163"/>
      <c r="BF411" s="163"/>
      <c r="BG411" s="163"/>
      <c r="BH411" s="163"/>
    </row>
    <row r="412" spans="1:60" outlineLevel="1" x14ac:dyDescent="0.2">
      <c r="A412" s="155">
        <v>85</v>
      </c>
      <c r="B412" s="156" t="s">
        <v>1086</v>
      </c>
      <c r="C412" s="157" t="s">
        <v>1087</v>
      </c>
      <c r="D412" s="158" t="s">
        <v>266</v>
      </c>
      <c r="E412" s="159">
        <v>1</v>
      </c>
      <c r="F412" s="11"/>
      <c r="G412" s="160">
        <f>ROUND(E412*F412,2)</f>
        <v>0</v>
      </c>
      <c r="H412" s="11">
        <v>8.58</v>
      </c>
      <c r="I412" s="160">
        <f>ROUND(E412*H412,2)</f>
        <v>8.58</v>
      </c>
      <c r="J412" s="11">
        <v>869.42</v>
      </c>
      <c r="K412" s="160">
        <f>ROUND(E412*J412,2)</f>
        <v>869.42</v>
      </c>
      <c r="L412" s="160">
        <v>21</v>
      </c>
      <c r="M412" s="160">
        <f>G412*(1+L412/100)</f>
        <v>0</v>
      </c>
      <c r="N412" s="159">
        <v>7.0200000000000002E-3</v>
      </c>
      <c r="O412" s="159">
        <f>ROUND(E412*N412,2)</f>
        <v>0.01</v>
      </c>
      <c r="P412" s="159">
        <v>0</v>
      </c>
      <c r="Q412" s="159">
        <f>ROUND(E412*P412,2)</f>
        <v>0</v>
      </c>
      <c r="R412" s="160" t="s">
        <v>655</v>
      </c>
      <c r="S412" s="160" t="s">
        <v>217</v>
      </c>
      <c r="T412" s="161" t="s">
        <v>217</v>
      </c>
      <c r="U412" s="162">
        <v>1.0940000000000001</v>
      </c>
      <c r="V412" s="162">
        <f>ROUND(E412*U412,2)</f>
        <v>1.0900000000000001</v>
      </c>
      <c r="W412" s="162"/>
      <c r="X412" s="162" t="s">
        <v>218</v>
      </c>
      <c r="Y412" s="162" t="s">
        <v>175</v>
      </c>
      <c r="Z412" s="163"/>
      <c r="AA412" s="163"/>
      <c r="AB412" s="163"/>
      <c r="AC412" s="163"/>
      <c r="AD412" s="163"/>
      <c r="AE412" s="163"/>
      <c r="AF412" s="163"/>
      <c r="AG412" s="163" t="s">
        <v>219</v>
      </c>
      <c r="AH412" s="163"/>
      <c r="AI412" s="163"/>
      <c r="AJ412" s="163"/>
      <c r="AK412" s="163"/>
      <c r="AL412" s="163"/>
      <c r="AM412" s="163"/>
      <c r="AN412" s="163"/>
      <c r="AO412" s="163"/>
      <c r="AP412" s="163"/>
      <c r="AQ412" s="163"/>
      <c r="AR412" s="163"/>
      <c r="AS412" s="163"/>
      <c r="AT412" s="163"/>
      <c r="AU412" s="163"/>
      <c r="AV412" s="163"/>
      <c r="AW412" s="163"/>
      <c r="AX412" s="163"/>
      <c r="AY412" s="163"/>
      <c r="AZ412" s="163"/>
      <c r="BA412" s="163"/>
      <c r="BB412" s="163"/>
      <c r="BC412" s="163"/>
      <c r="BD412" s="163"/>
      <c r="BE412" s="163"/>
      <c r="BF412" s="163"/>
      <c r="BG412" s="163"/>
      <c r="BH412" s="163"/>
    </row>
    <row r="413" spans="1:60" outlineLevel="2" x14ac:dyDescent="0.2">
      <c r="A413" s="164"/>
      <c r="B413" s="165"/>
      <c r="C413" s="182" t="s">
        <v>933</v>
      </c>
      <c r="D413" s="183"/>
      <c r="E413" s="184"/>
      <c r="F413" s="162"/>
      <c r="G413" s="162"/>
      <c r="H413" s="162"/>
      <c r="I413" s="162"/>
      <c r="J413" s="162"/>
      <c r="K413" s="162"/>
      <c r="L413" s="162"/>
      <c r="M413" s="162"/>
      <c r="N413" s="166"/>
      <c r="O413" s="166"/>
      <c r="P413" s="166"/>
      <c r="Q413" s="166"/>
      <c r="R413" s="162"/>
      <c r="S413" s="162"/>
      <c r="T413" s="162"/>
      <c r="U413" s="162"/>
      <c r="V413" s="162"/>
      <c r="W413" s="162"/>
      <c r="X413" s="162"/>
      <c r="Y413" s="162"/>
      <c r="Z413" s="163"/>
      <c r="AA413" s="163"/>
      <c r="AB413" s="163"/>
      <c r="AC413" s="163"/>
      <c r="AD413" s="163"/>
      <c r="AE413" s="163"/>
      <c r="AF413" s="163"/>
      <c r="AG413" s="163" t="s">
        <v>222</v>
      </c>
      <c r="AH413" s="163">
        <v>0</v>
      </c>
      <c r="AI413" s="163"/>
      <c r="AJ413" s="163"/>
      <c r="AK413" s="163"/>
      <c r="AL413" s="163"/>
      <c r="AM413" s="163"/>
      <c r="AN413" s="163"/>
      <c r="AO413" s="163"/>
      <c r="AP413" s="163"/>
      <c r="AQ413" s="163"/>
      <c r="AR413" s="163"/>
      <c r="AS413" s="163"/>
      <c r="AT413" s="163"/>
      <c r="AU413" s="163"/>
      <c r="AV413" s="163"/>
      <c r="AW413" s="163"/>
      <c r="AX413" s="163"/>
      <c r="AY413" s="163"/>
      <c r="AZ413" s="163"/>
      <c r="BA413" s="163"/>
      <c r="BB413" s="163"/>
      <c r="BC413" s="163"/>
      <c r="BD413" s="163"/>
      <c r="BE413" s="163"/>
      <c r="BF413" s="163"/>
      <c r="BG413" s="163"/>
      <c r="BH413" s="163"/>
    </row>
    <row r="414" spans="1:60" outlineLevel="3" x14ac:dyDescent="0.2">
      <c r="A414" s="164"/>
      <c r="B414" s="165"/>
      <c r="C414" s="182" t="s">
        <v>1063</v>
      </c>
      <c r="D414" s="183"/>
      <c r="E414" s="184">
        <v>1</v>
      </c>
      <c r="F414" s="162"/>
      <c r="G414" s="162"/>
      <c r="H414" s="162"/>
      <c r="I414" s="162"/>
      <c r="J414" s="162"/>
      <c r="K414" s="162"/>
      <c r="L414" s="162"/>
      <c r="M414" s="162"/>
      <c r="N414" s="166"/>
      <c r="O414" s="166"/>
      <c r="P414" s="166"/>
      <c r="Q414" s="166"/>
      <c r="R414" s="162"/>
      <c r="S414" s="162"/>
      <c r="T414" s="162"/>
      <c r="U414" s="162"/>
      <c r="V414" s="162"/>
      <c r="W414" s="162"/>
      <c r="X414" s="162"/>
      <c r="Y414" s="162"/>
      <c r="Z414" s="163"/>
      <c r="AA414" s="163"/>
      <c r="AB414" s="163"/>
      <c r="AC414" s="163"/>
      <c r="AD414" s="163"/>
      <c r="AE414" s="163"/>
      <c r="AF414" s="163"/>
      <c r="AG414" s="163" t="s">
        <v>222</v>
      </c>
      <c r="AH414" s="163">
        <v>0</v>
      </c>
      <c r="AI414" s="163"/>
      <c r="AJ414" s="163"/>
      <c r="AK414" s="163"/>
      <c r="AL414" s="163"/>
      <c r="AM414" s="163"/>
      <c r="AN414" s="163"/>
      <c r="AO414" s="163"/>
      <c r="AP414" s="163"/>
      <c r="AQ414" s="163"/>
      <c r="AR414" s="163"/>
      <c r="AS414" s="163"/>
      <c r="AT414" s="163"/>
      <c r="AU414" s="163"/>
      <c r="AV414" s="163"/>
      <c r="AW414" s="163"/>
      <c r="AX414" s="163"/>
      <c r="AY414" s="163"/>
      <c r="AZ414" s="163"/>
      <c r="BA414" s="163"/>
      <c r="BB414" s="163"/>
      <c r="BC414" s="163"/>
      <c r="BD414" s="163"/>
      <c r="BE414" s="163"/>
      <c r="BF414" s="163"/>
      <c r="BG414" s="163"/>
      <c r="BH414" s="163"/>
    </row>
    <row r="415" spans="1:60" ht="22.5" outlineLevel="1" x14ac:dyDescent="0.2">
      <c r="A415" s="155">
        <v>96</v>
      </c>
      <c r="B415" s="156" t="s">
        <v>1088</v>
      </c>
      <c r="C415" s="157" t="s">
        <v>1089</v>
      </c>
      <c r="D415" s="158" t="s">
        <v>266</v>
      </c>
      <c r="E415" s="159">
        <v>1</v>
      </c>
      <c r="F415" s="11"/>
      <c r="G415" s="160">
        <f>ROUND(E415*F415,2)</f>
        <v>0</v>
      </c>
      <c r="H415" s="11">
        <v>2285</v>
      </c>
      <c r="I415" s="160">
        <f>ROUND(E415*H415,2)</f>
        <v>2285</v>
      </c>
      <c r="J415" s="11">
        <v>0</v>
      </c>
      <c r="K415" s="160">
        <f>ROUND(E415*J415,2)</f>
        <v>0</v>
      </c>
      <c r="L415" s="160">
        <v>21</v>
      </c>
      <c r="M415" s="160">
        <f>G415*(1+L415/100)</f>
        <v>0</v>
      </c>
      <c r="N415" s="159">
        <v>9.7000000000000003E-2</v>
      </c>
      <c r="O415" s="159">
        <f>ROUND(E415*N415,2)</f>
        <v>0.1</v>
      </c>
      <c r="P415" s="159">
        <v>0</v>
      </c>
      <c r="Q415" s="159">
        <f>ROUND(E415*P415,2)</f>
        <v>0</v>
      </c>
      <c r="R415" s="160" t="s">
        <v>239</v>
      </c>
      <c r="S415" s="160" t="s">
        <v>217</v>
      </c>
      <c r="T415" s="161" t="s">
        <v>217</v>
      </c>
      <c r="U415" s="162">
        <v>0</v>
      </c>
      <c r="V415" s="162">
        <f>ROUND(E415*U415,2)</f>
        <v>0</v>
      </c>
      <c r="W415" s="162"/>
      <c r="X415" s="162" t="s">
        <v>240</v>
      </c>
      <c r="Y415" s="162" t="s">
        <v>175</v>
      </c>
      <c r="Z415" s="163"/>
      <c r="AA415" s="163"/>
      <c r="AB415" s="163"/>
      <c r="AC415" s="163"/>
      <c r="AD415" s="163"/>
      <c r="AE415" s="163"/>
      <c r="AF415" s="163"/>
      <c r="AG415" s="163" t="s">
        <v>270</v>
      </c>
      <c r="AH415" s="163"/>
      <c r="AI415" s="163"/>
      <c r="AJ415" s="163"/>
      <c r="AK415" s="163"/>
      <c r="AL415" s="163"/>
      <c r="AM415" s="163"/>
      <c r="AN415" s="163"/>
      <c r="AO415" s="163"/>
      <c r="AP415" s="163"/>
      <c r="AQ415" s="163"/>
      <c r="AR415" s="163"/>
      <c r="AS415" s="163"/>
      <c r="AT415" s="163"/>
      <c r="AU415" s="163"/>
      <c r="AV415" s="163"/>
      <c r="AW415" s="163"/>
      <c r="AX415" s="163"/>
      <c r="AY415" s="163"/>
      <c r="AZ415" s="163"/>
      <c r="BA415" s="163"/>
      <c r="BB415" s="163"/>
      <c r="BC415" s="163"/>
      <c r="BD415" s="163"/>
      <c r="BE415" s="163"/>
      <c r="BF415" s="163"/>
      <c r="BG415" s="163"/>
      <c r="BH415" s="163"/>
    </row>
    <row r="416" spans="1:60" outlineLevel="2" x14ac:dyDescent="0.2">
      <c r="A416" s="164"/>
      <c r="B416" s="165"/>
      <c r="C416" s="182" t="s">
        <v>933</v>
      </c>
      <c r="D416" s="183"/>
      <c r="E416" s="184"/>
      <c r="F416" s="162"/>
      <c r="G416" s="162"/>
      <c r="H416" s="162"/>
      <c r="I416" s="162"/>
      <c r="J416" s="162"/>
      <c r="K416" s="162"/>
      <c r="L416" s="162"/>
      <c r="M416" s="162"/>
      <c r="N416" s="166"/>
      <c r="O416" s="166"/>
      <c r="P416" s="166"/>
      <c r="Q416" s="166"/>
      <c r="R416" s="162"/>
      <c r="S416" s="162"/>
      <c r="T416" s="162"/>
      <c r="U416" s="162"/>
      <c r="V416" s="162"/>
      <c r="W416" s="162"/>
      <c r="X416" s="162"/>
      <c r="Y416" s="162"/>
      <c r="Z416" s="163"/>
      <c r="AA416" s="163"/>
      <c r="AB416" s="163"/>
      <c r="AC416" s="163"/>
      <c r="AD416" s="163"/>
      <c r="AE416" s="163"/>
      <c r="AF416" s="163"/>
      <c r="AG416" s="163" t="s">
        <v>222</v>
      </c>
      <c r="AH416" s="163">
        <v>0</v>
      </c>
      <c r="AI416" s="163"/>
      <c r="AJ416" s="163"/>
      <c r="AK416" s="163"/>
      <c r="AL416" s="163"/>
      <c r="AM416" s="163"/>
      <c r="AN416" s="163"/>
      <c r="AO416" s="163"/>
      <c r="AP416" s="163"/>
      <c r="AQ416" s="163"/>
      <c r="AR416" s="163"/>
      <c r="AS416" s="163"/>
      <c r="AT416" s="163"/>
      <c r="AU416" s="163"/>
      <c r="AV416" s="163"/>
      <c r="AW416" s="163"/>
      <c r="AX416" s="163"/>
      <c r="AY416" s="163"/>
      <c r="AZ416" s="163"/>
      <c r="BA416" s="163"/>
      <c r="BB416" s="163"/>
      <c r="BC416" s="163"/>
      <c r="BD416" s="163"/>
      <c r="BE416" s="163"/>
      <c r="BF416" s="163"/>
      <c r="BG416" s="163"/>
      <c r="BH416" s="163"/>
    </row>
    <row r="417" spans="1:60" outlineLevel="3" x14ac:dyDescent="0.2">
      <c r="A417" s="164"/>
      <c r="B417" s="165"/>
      <c r="C417" s="182" t="s">
        <v>1063</v>
      </c>
      <c r="D417" s="183"/>
      <c r="E417" s="184">
        <v>1</v>
      </c>
      <c r="F417" s="162"/>
      <c r="G417" s="162"/>
      <c r="H417" s="162"/>
      <c r="I417" s="162"/>
      <c r="J417" s="162"/>
      <c r="K417" s="162"/>
      <c r="L417" s="162"/>
      <c r="M417" s="162"/>
      <c r="N417" s="166"/>
      <c r="O417" s="166"/>
      <c r="P417" s="166"/>
      <c r="Q417" s="166"/>
      <c r="R417" s="162"/>
      <c r="S417" s="162"/>
      <c r="T417" s="162"/>
      <c r="U417" s="162"/>
      <c r="V417" s="162"/>
      <c r="W417" s="162"/>
      <c r="X417" s="162"/>
      <c r="Y417" s="162"/>
      <c r="Z417" s="163"/>
      <c r="AA417" s="163"/>
      <c r="AB417" s="163"/>
      <c r="AC417" s="163"/>
      <c r="AD417" s="163"/>
      <c r="AE417" s="163"/>
      <c r="AF417" s="163"/>
      <c r="AG417" s="163" t="s">
        <v>222</v>
      </c>
      <c r="AH417" s="163">
        <v>0</v>
      </c>
      <c r="AI417" s="163"/>
      <c r="AJ417" s="163"/>
      <c r="AK417" s="163"/>
      <c r="AL417" s="163"/>
      <c r="AM417" s="163"/>
      <c r="AN417" s="163"/>
      <c r="AO417" s="163"/>
      <c r="AP417" s="163"/>
      <c r="AQ417" s="163"/>
      <c r="AR417" s="163"/>
      <c r="AS417" s="163"/>
      <c r="AT417" s="163"/>
      <c r="AU417" s="163"/>
      <c r="AV417" s="163"/>
      <c r="AW417" s="163"/>
      <c r="AX417" s="163"/>
      <c r="AY417" s="163"/>
      <c r="AZ417" s="163"/>
      <c r="BA417" s="163"/>
      <c r="BB417" s="163"/>
      <c r="BC417" s="163"/>
      <c r="BD417" s="163"/>
      <c r="BE417" s="163"/>
      <c r="BF417" s="163"/>
      <c r="BG417" s="163"/>
      <c r="BH417" s="163"/>
    </row>
    <row r="418" spans="1:60" outlineLevel="1" x14ac:dyDescent="0.2">
      <c r="A418" s="155">
        <v>87</v>
      </c>
      <c r="B418" s="156" t="s">
        <v>1090</v>
      </c>
      <c r="C418" s="157" t="s">
        <v>1091</v>
      </c>
      <c r="D418" s="158" t="s">
        <v>266</v>
      </c>
      <c r="E418" s="159">
        <v>4</v>
      </c>
      <c r="F418" s="11"/>
      <c r="G418" s="160">
        <f>ROUND(E418*F418,2)</f>
        <v>0</v>
      </c>
      <c r="H418" s="11">
        <v>10.44</v>
      </c>
      <c r="I418" s="160">
        <f>ROUND(E418*H418,2)</f>
        <v>41.76</v>
      </c>
      <c r="J418" s="11">
        <v>154.56</v>
      </c>
      <c r="K418" s="160">
        <f>ROUND(E418*J418,2)</f>
        <v>618.24</v>
      </c>
      <c r="L418" s="160">
        <v>21</v>
      </c>
      <c r="M418" s="160">
        <f>G418*(1+L418/100)</f>
        <v>0</v>
      </c>
      <c r="N418" s="159">
        <v>0</v>
      </c>
      <c r="O418" s="159">
        <f>ROUND(E418*N418,2)</f>
        <v>0</v>
      </c>
      <c r="P418" s="159">
        <v>0</v>
      </c>
      <c r="Q418" s="159">
        <f>ROUND(E418*P418,2)</f>
        <v>0</v>
      </c>
      <c r="R418" s="160" t="s">
        <v>1092</v>
      </c>
      <c r="S418" s="160" t="s">
        <v>217</v>
      </c>
      <c r="T418" s="161" t="s">
        <v>217</v>
      </c>
      <c r="U418" s="162">
        <v>0.27</v>
      </c>
      <c r="V418" s="162">
        <f>ROUND(E418*U418,2)</f>
        <v>1.08</v>
      </c>
      <c r="W418" s="162"/>
      <c r="X418" s="162" t="s">
        <v>218</v>
      </c>
      <c r="Y418" s="162" t="s">
        <v>175</v>
      </c>
      <c r="Z418" s="163"/>
      <c r="AA418" s="163"/>
      <c r="AB418" s="163"/>
      <c r="AC418" s="163"/>
      <c r="AD418" s="163"/>
      <c r="AE418" s="163"/>
      <c r="AF418" s="163"/>
      <c r="AG418" s="163" t="s">
        <v>219</v>
      </c>
      <c r="AH418" s="163"/>
      <c r="AI418" s="163"/>
      <c r="AJ418" s="163"/>
      <c r="AK418" s="163"/>
      <c r="AL418" s="163"/>
      <c r="AM418" s="163"/>
      <c r="AN418" s="163"/>
      <c r="AO418" s="163"/>
      <c r="AP418" s="163"/>
      <c r="AQ418" s="163"/>
      <c r="AR418" s="163"/>
      <c r="AS418" s="163"/>
      <c r="AT418" s="163"/>
      <c r="AU418" s="163"/>
      <c r="AV418" s="163"/>
      <c r="AW418" s="163"/>
      <c r="AX418" s="163"/>
      <c r="AY418" s="163"/>
      <c r="AZ418" s="163"/>
      <c r="BA418" s="163"/>
      <c r="BB418" s="163"/>
      <c r="BC418" s="163"/>
      <c r="BD418" s="163"/>
      <c r="BE418" s="163"/>
      <c r="BF418" s="163"/>
      <c r="BG418" s="163"/>
      <c r="BH418" s="163"/>
    </row>
    <row r="419" spans="1:60" outlineLevel="2" x14ac:dyDescent="0.2">
      <c r="A419" s="164"/>
      <c r="B419" s="165"/>
      <c r="C419" s="182" t="s">
        <v>933</v>
      </c>
      <c r="D419" s="183"/>
      <c r="E419" s="184"/>
      <c r="F419" s="162"/>
      <c r="G419" s="162"/>
      <c r="H419" s="162"/>
      <c r="I419" s="162"/>
      <c r="J419" s="162"/>
      <c r="K419" s="162"/>
      <c r="L419" s="162"/>
      <c r="M419" s="162"/>
      <c r="N419" s="166"/>
      <c r="O419" s="166"/>
      <c r="P419" s="166"/>
      <c r="Q419" s="166"/>
      <c r="R419" s="162"/>
      <c r="S419" s="162"/>
      <c r="T419" s="162"/>
      <c r="U419" s="162"/>
      <c r="V419" s="162"/>
      <c r="W419" s="162"/>
      <c r="X419" s="162"/>
      <c r="Y419" s="162"/>
      <c r="Z419" s="163"/>
      <c r="AA419" s="163"/>
      <c r="AB419" s="163"/>
      <c r="AC419" s="163"/>
      <c r="AD419" s="163"/>
      <c r="AE419" s="163"/>
      <c r="AF419" s="163"/>
      <c r="AG419" s="163" t="s">
        <v>222</v>
      </c>
      <c r="AH419" s="163">
        <v>0</v>
      </c>
      <c r="AI419" s="163"/>
      <c r="AJ419" s="163"/>
      <c r="AK419" s="163"/>
      <c r="AL419" s="163"/>
      <c r="AM419" s="163"/>
      <c r="AN419" s="163"/>
      <c r="AO419" s="163"/>
      <c r="AP419" s="163"/>
      <c r="AQ419" s="163"/>
      <c r="AR419" s="163"/>
      <c r="AS419" s="163"/>
      <c r="AT419" s="163"/>
      <c r="AU419" s="163"/>
      <c r="AV419" s="163"/>
      <c r="AW419" s="163"/>
      <c r="AX419" s="163"/>
      <c r="AY419" s="163"/>
      <c r="AZ419" s="163"/>
      <c r="BA419" s="163"/>
      <c r="BB419" s="163"/>
      <c r="BC419" s="163"/>
      <c r="BD419" s="163"/>
      <c r="BE419" s="163"/>
      <c r="BF419" s="163"/>
      <c r="BG419" s="163"/>
      <c r="BH419" s="163"/>
    </row>
    <row r="420" spans="1:60" outlineLevel="3" x14ac:dyDescent="0.2">
      <c r="A420" s="164"/>
      <c r="B420" s="165"/>
      <c r="C420" s="182" t="s">
        <v>1093</v>
      </c>
      <c r="D420" s="183"/>
      <c r="E420" s="184">
        <v>4</v>
      </c>
      <c r="F420" s="162"/>
      <c r="G420" s="162"/>
      <c r="H420" s="162"/>
      <c r="I420" s="162"/>
      <c r="J420" s="162"/>
      <c r="K420" s="162"/>
      <c r="L420" s="162"/>
      <c r="M420" s="162"/>
      <c r="N420" s="166"/>
      <c r="O420" s="166"/>
      <c r="P420" s="166"/>
      <c r="Q420" s="166"/>
      <c r="R420" s="162"/>
      <c r="S420" s="162"/>
      <c r="T420" s="162"/>
      <c r="U420" s="162"/>
      <c r="V420" s="162"/>
      <c r="W420" s="162"/>
      <c r="X420" s="162"/>
      <c r="Y420" s="162"/>
      <c r="Z420" s="163"/>
      <c r="AA420" s="163"/>
      <c r="AB420" s="163"/>
      <c r="AC420" s="163"/>
      <c r="AD420" s="163"/>
      <c r="AE420" s="163"/>
      <c r="AF420" s="163"/>
      <c r="AG420" s="163" t="s">
        <v>222</v>
      </c>
      <c r="AH420" s="163">
        <v>0</v>
      </c>
      <c r="AI420" s="163"/>
      <c r="AJ420" s="163"/>
      <c r="AK420" s="163"/>
      <c r="AL420" s="163"/>
      <c r="AM420" s="163"/>
      <c r="AN420" s="163"/>
      <c r="AO420" s="163"/>
      <c r="AP420" s="163"/>
      <c r="AQ420" s="163"/>
      <c r="AR420" s="163"/>
      <c r="AS420" s="163"/>
      <c r="AT420" s="163"/>
      <c r="AU420" s="163"/>
      <c r="AV420" s="163"/>
      <c r="AW420" s="163"/>
      <c r="AX420" s="163"/>
      <c r="AY420" s="163"/>
      <c r="AZ420" s="163"/>
      <c r="BA420" s="163"/>
      <c r="BB420" s="163"/>
      <c r="BC420" s="163"/>
      <c r="BD420" s="163"/>
      <c r="BE420" s="163"/>
      <c r="BF420" s="163"/>
      <c r="BG420" s="163"/>
      <c r="BH420" s="163"/>
    </row>
    <row r="421" spans="1:60" outlineLevel="1" x14ac:dyDescent="0.2">
      <c r="A421" s="155">
        <v>88</v>
      </c>
      <c r="B421" s="156" t="s">
        <v>1094</v>
      </c>
      <c r="C421" s="157" t="s">
        <v>1095</v>
      </c>
      <c r="D421" s="158" t="s">
        <v>266</v>
      </c>
      <c r="E421" s="159">
        <v>1</v>
      </c>
      <c r="F421" s="11"/>
      <c r="G421" s="160">
        <f>ROUND(E421*F421,2)</f>
        <v>0</v>
      </c>
      <c r="H421" s="11">
        <v>844</v>
      </c>
      <c r="I421" s="160">
        <f>ROUND(E421*H421,2)</f>
        <v>844</v>
      </c>
      <c r="J421" s="11">
        <v>0</v>
      </c>
      <c r="K421" s="160">
        <f>ROUND(E421*J421,2)</f>
        <v>0</v>
      </c>
      <c r="L421" s="160">
        <v>21</v>
      </c>
      <c r="M421" s="160">
        <f>G421*(1+L421/100)</f>
        <v>0</v>
      </c>
      <c r="N421" s="159">
        <v>7.6000000000000004E-4</v>
      </c>
      <c r="O421" s="159">
        <f>ROUND(E421*N421,2)</f>
        <v>0</v>
      </c>
      <c r="P421" s="159">
        <v>0</v>
      </c>
      <c r="Q421" s="159">
        <f>ROUND(E421*P421,2)</f>
        <v>0</v>
      </c>
      <c r="R421" s="160"/>
      <c r="S421" s="160" t="s">
        <v>173</v>
      </c>
      <c r="T421" s="161" t="s">
        <v>174</v>
      </c>
      <c r="U421" s="162">
        <v>0</v>
      </c>
      <c r="V421" s="162">
        <f>ROUND(E421*U421,2)</f>
        <v>0</v>
      </c>
      <c r="W421" s="162"/>
      <c r="X421" s="162" t="s">
        <v>240</v>
      </c>
      <c r="Y421" s="162" t="s">
        <v>175</v>
      </c>
      <c r="Z421" s="163"/>
      <c r="AA421" s="163"/>
      <c r="AB421" s="163"/>
      <c r="AC421" s="163"/>
      <c r="AD421" s="163"/>
      <c r="AE421" s="163"/>
      <c r="AF421" s="163"/>
      <c r="AG421" s="163" t="s">
        <v>270</v>
      </c>
      <c r="AH421" s="163"/>
      <c r="AI421" s="163"/>
      <c r="AJ421" s="163"/>
      <c r="AK421" s="163"/>
      <c r="AL421" s="163"/>
      <c r="AM421" s="163"/>
      <c r="AN421" s="163"/>
      <c r="AO421" s="163"/>
      <c r="AP421" s="163"/>
      <c r="AQ421" s="163"/>
      <c r="AR421" s="163"/>
      <c r="AS421" s="163"/>
      <c r="AT421" s="163"/>
      <c r="AU421" s="163"/>
      <c r="AV421" s="163"/>
      <c r="AW421" s="163"/>
      <c r="AX421" s="163"/>
      <c r="AY421" s="163"/>
      <c r="AZ421" s="163"/>
      <c r="BA421" s="163"/>
      <c r="BB421" s="163"/>
      <c r="BC421" s="163"/>
      <c r="BD421" s="163"/>
      <c r="BE421" s="163"/>
      <c r="BF421" s="163"/>
      <c r="BG421" s="163"/>
      <c r="BH421" s="163"/>
    </row>
    <row r="422" spans="1:60" outlineLevel="2" x14ac:dyDescent="0.2">
      <c r="A422" s="164"/>
      <c r="B422" s="165"/>
      <c r="C422" s="182" t="s">
        <v>933</v>
      </c>
      <c r="D422" s="183"/>
      <c r="E422" s="184"/>
      <c r="F422" s="162"/>
      <c r="G422" s="162"/>
      <c r="H422" s="162"/>
      <c r="I422" s="162"/>
      <c r="J422" s="162"/>
      <c r="K422" s="162"/>
      <c r="L422" s="162"/>
      <c r="M422" s="162"/>
      <c r="N422" s="166"/>
      <c r="O422" s="166"/>
      <c r="P422" s="166"/>
      <c r="Q422" s="166"/>
      <c r="R422" s="162"/>
      <c r="S422" s="162"/>
      <c r="T422" s="162"/>
      <c r="U422" s="162"/>
      <c r="V422" s="162"/>
      <c r="W422" s="162"/>
      <c r="X422" s="162"/>
      <c r="Y422" s="162"/>
      <c r="Z422" s="163"/>
      <c r="AA422" s="163"/>
      <c r="AB422" s="163"/>
      <c r="AC422" s="163"/>
      <c r="AD422" s="163"/>
      <c r="AE422" s="163"/>
      <c r="AF422" s="163"/>
      <c r="AG422" s="163" t="s">
        <v>222</v>
      </c>
      <c r="AH422" s="163">
        <v>0</v>
      </c>
      <c r="AI422" s="163"/>
      <c r="AJ422" s="163"/>
      <c r="AK422" s="163"/>
      <c r="AL422" s="163"/>
      <c r="AM422" s="163"/>
      <c r="AN422" s="163"/>
      <c r="AO422" s="163"/>
      <c r="AP422" s="163"/>
      <c r="AQ422" s="163"/>
      <c r="AR422" s="163"/>
      <c r="AS422" s="163"/>
      <c r="AT422" s="163"/>
      <c r="AU422" s="163"/>
      <c r="AV422" s="163"/>
      <c r="AW422" s="163"/>
      <c r="AX422" s="163"/>
      <c r="AY422" s="163"/>
      <c r="AZ422" s="163"/>
      <c r="BA422" s="163"/>
      <c r="BB422" s="163"/>
      <c r="BC422" s="163"/>
      <c r="BD422" s="163"/>
      <c r="BE422" s="163"/>
      <c r="BF422" s="163"/>
      <c r="BG422" s="163"/>
      <c r="BH422" s="163"/>
    </row>
    <row r="423" spans="1:60" outlineLevel="3" x14ac:dyDescent="0.2">
      <c r="A423" s="164"/>
      <c r="B423" s="165"/>
      <c r="C423" s="182" t="s">
        <v>983</v>
      </c>
      <c r="D423" s="183"/>
      <c r="E423" s="184">
        <v>1</v>
      </c>
      <c r="F423" s="162"/>
      <c r="G423" s="162"/>
      <c r="H423" s="162"/>
      <c r="I423" s="162"/>
      <c r="J423" s="162"/>
      <c r="K423" s="162"/>
      <c r="L423" s="162"/>
      <c r="M423" s="162"/>
      <c r="N423" s="166"/>
      <c r="O423" s="166"/>
      <c r="P423" s="166"/>
      <c r="Q423" s="166"/>
      <c r="R423" s="162"/>
      <c r="S423" s="162"/>
      <c r="T423" s="162"/>
      <c r="U423" s="162"/>
      <c r="V423" s="162"/>
      <c r="W423" s="162"/>
      <c r="X423" s="162"/>
      <c r="Y423" s="162"/>
      <c r="Z423" s="163"/>
      <c r="AA423" s="163"/>
      <c r="AB423" s="163"/>
      <c r="AC423" s="163"/>
      <c r="AD423" s="163"/>
      <c r="AE423" s="163"/>
      <c r="AF423" s="163"/>
      <c r="AG423" s="163" t="s">
        <v>222</v>
      </c>
      <c r="AH423" s="163">
        <v>0</v>
      </c>
      <c r="AI423" s="163"/>
      <c r="AJ423" s="163"/>
      <c r="AK423" s="163"/>
      <c r="AL423" s="163"/>
      <c r="AM423" s="163"/>
      <c r="AN423" s="163"/>
      <c r="AO423" s="163"/>
      <c r="AP423" s="163"/>
      <c r="AQ423" s="163"/>
      <c r="AR423" s="163"/>
      <c r="AS423" s="163"/>
      <c r="AT423" s="163"/>
      <c r="AU423" s="163"/>
      <c r="AV423" s="163"/>
      <c r="AW423" s="163"/>
      <c r="AX423" s="163"/>
      <c r="AY423" s="163"/>
      <c r="AZ423" s="163"/>
      <c r="BA423" s="163"/>
      <c r="BB423" s="163"/>
      <c r="BC423" s="163"/>
      <c r="BD423" s="163"/>
      <c r="BE423" s="163"/>
      <c r="BF423" s="163"/>
      <c r="BG423" s="163"/>
      <c r="BH423" s="163"/>
    </row>
    <row r="424" spans="1:60" outlineLevel="1" x14ac:dyDescent="0.2">
      <c r="A424" s="155">
        <v>89</v>
      </c>
      <c r="B424" s="156" t="s">
        <v>1096</v>
      </c>
      <c r="C424" s="157" t="s">
        <v>1097</v>
      </c>
      <c r="D424" s="158" t="s">
        <v>266</v>
      </c>
      <c r="E424" s="159">
        <v>2</v>
      </c>
      <c r="F424" s="11"/>
      <c r="G424" s="160">
        <f>ROUND(E424*F424,2)</f>
        <v>0</v>
      </c>
      <c r="H424" s="11">
        <v>369.5</v>
      </c>
      <c r="I424" s="160">
        <f>ROUND(E424*H424,2)</f>
        <v>739</v>
      </c>
      <c r="J424" s="11">
        <v>0</v>
      </c>
      <c r="K424" s="160">
        <f>ROUND(E424*J424,2)</f>
        <v>0</v>
      </c>
      <c r="L424" s="160">
        <v>21</v>
      </c>
      <c r="M424" s="160">
        <f>G424*(1+L424/100)</f>
        <v>0</v>
      </c>
      <c r="N424" s="159">
        <v>3.2000000000000003E-4</v>
      </c>
      <c r="O424" s="159">
        <f>ROUND(E424*N424,2)</f>
        <v>0</v>
      </c>
      <c r="P424" s="159">
        <v>0</v>
      </c>
      <c r="Q424" s="159">
        <f>ROUND(E424*P424,2)</f>
        <v>0</v>
      </c>
      <c r="R424" s="160"/>
      <c r="S424" s="160" t="s">
        <v>173</v>
      </c>
      <c r="T424" s="161" t="s">
        <v>174</v>
      </c>
      <c r="U424" s="162">
        <v>0</v>
      </c>
      <c r="V424" s="162">
        <f>ROUND(E424*U424,2)</f>
        <v>0</v>
      </c>
      <c r="W424" s="162"/>
      <c r="X424" s="162" t="s">
        <v>240</v>
      </c>
      <c r="Y424" s="162" t="s">
        <v>175</v>
      </c>
      <c r="Z424" s="163"/>
      <c r="AA424" s="163"/>
      <c r="AB424" s="163"/>
      <c r="AC424" s="163"/>
      <c r="AD424" s="163"/>
      <c r="AE424" s="163"/>
      <c r="AF424" s="163"/>
      <c r="AG424" s="163" t="s">
        <v>270</v>
      </c>
      <c r="AH424" s="163"/>
      <c r="AI424" s="163"/>
      <c r="AJ424" s="163"/>
      <c r="AK424" s="163"/>
      <c r="AL424" s="163"/>
      <c r="AM424" s="163"/>
      <c r="AN424" s="163"/>
      <c r="AO424" s="163"/>
      <c r="AP424" s="163"/>
      <c r="AQ424" s="163"/>
      <c r="AR424" s="163"/>
      <c r="AS424" s="163"/>
      <c r="AT424" s="163"/>
      <c r="AU424" s="163"/>
      <c r="AV424" s="163"/>
      <c r="AW424" s="163"/>
      <c r="AX424" s="163"/>
      <c r="AY424" s="163"/>
      <c r="AZ424" s="163"/>
      <c r="BA424" s="163"/>
      <c r="BB424" s="163"/>
      <c r="BC424" s="163"/>
      <c r="BD424" s="163"/>
      <c r="BE424" s="163"/>
      <c r="BF424" s="163"/>
      <c r="BG424" s="163"/>
      <c r="BH424" s="163"/>
    </row>
    <row r="425" spans="1:60" outlineLevel="2" x14ac:dyDescent="0.2">
      <c r="A425" s="164"/>
      <c r="B425" s="165"/>
      <c r="C425" s="182" t="s">
        <v>933</v>
      </c>
      <c r="D425" s="183"/>
      <c r="E425" s="184"/>
      <c r="F425" s="162"/>
      <c r="G425" s="162"/>
      <c r="H425" s="162"/>
      <c r="I425" s="162"/>
      <c r="J425" s="162"/>
      <c r="K425" s="162"/>
      <c r="L425" s="162"/>
      <c r="M425" s="162"/>
      <c r="N425" s="166"/>
      <c r="O425" s="166"/>
      <c r="P425" s="166"/>
      <c r="Q425" s="166"/>
      <c r="R425" s="162"/>
      <c r="S425" s="162"/>
      <c r="T425" s="162"/>
      <c r="U425" s="162"/>
      <c r="V425" s="162"/>
      <c r="W425" s="162"/>
      <c r="X425" s="162"/>
      <c r="Y425" s="162"/>
      <c r="Z425" s="163"/>
      <c r="AA425" s="163"/>
      <c r="AB425" s="163"/>
      <c r="AC425" s="163"/>
      <c r="AD425" s="163"/>
      <c r="AE425" s="163"/>
      <c r="AF425" s="163"/>
      <c r="AG425" s="163" t="s">
        <v>222</v>
      </c>
      <c r="AH425" s="163">
        <v>0</v>
      </c>
      <c r="AI425" s="163"/>
      <c r="AJ425" s="163"/>
      <c r="AK425" s="163"/>
      <c r="AL425" s="163"/>
      <c r="AM425" s="163"/>
      <c r="AN425" s="163"/>
      <c r="AO425" s="163"/>
      <c r="AP425" s="163"/>
      <c r="AQ425" s="163"/>
      <c r="AR425" s="163"/>
      <c r="AS425" s="163"/>
      <c r="AT425" s="163"/>
      <c r="AU425" s="163"/>
      <c r="AV425" s="163"/>
      <c r="AW425" s="163"/>
      <c r="AX425" s="163"/>
      <c r="AY425" s="163"/>
      <c r="AZ425" s="163"/>
      <c r="BA425" s="163"/>
      <c r="BB425" s="163"/>
      <c r="BC425" s="163"/>
      <c r="BD425" s="163"/>
      <c r="BE425" s="163"/>
      <c r="BF425" s="163"/>
      <c r="BG425" s="163"/>
      <c r="BH425" s="163"/>
    </row>
    <row r="426" spans="1:60" outlineLevel="3" x14ac:dyDescent="0.2">
      <c r="A426" s="164"/>
      <c r="B426" s="165"/>
      <c r="C426" s="182" t="s">
        <v>1098</v>
      </c>
      <c r="D426" s="183"/>
      <c r="E426" s="184">
        <v>2</v>
      </c>
      <c r="F426" s="162"/>
      <c r="G426" s="162"/>
      <c r="H426" s="162"/>
      <c r="I426" s="162"/>
      <c r="J426" s="162"/>
      <c r="K426" s="162"/>
      <c r="L426" s="162"/>
      <c r="M426" s="162"/>
      <c r="N426" s="166"/>
      <c r="O426" s="166"/>
      <c r="P426" s="166"/>
      <c r="Q426" s="166"/>
      <c r="R426" s="162"/>
      <c r="S426" s="162"/>
      <c r="T426" s="162"/>
      <c r="U426" s="162"/>
      <c r="V426" s="162"/>
      <c r="W426" s="162"/>
      <c r="X426" s="162"/>
      <c r="Y426" s="162"/>
      <c r="Z426" s="163"/>
      <c r="AA426" s="163"/>
      <c r="AB426" s="163"/>
      <c r="AC426" s="163"/>
      <c r="AD426" s="163"/>
      <c r="AE426" s="163"/>
      <c r="AF426" s="163"/>
      <c r="AG426" s="163" t="s">
        <v>222</v>
      </c>
      <c r="AH426" s="163">
        <v>0</v>
      </c>
      <c r="AI426" s="163"/>
      <c r="AJ426" s="163"/>
      <c r="AK426" s="163"/>
      <c r="AL426" s="163"/>
      <c r="AM426" s="163"/>
      <c r="AN426" s="163"/>
      <c r="AO426" s="163"/>
      <c r="AP426" s="163"/>
      <c r="AQ426" s="163"/>
      <c r="AR426" s="163"/>
      <c r="AS426" s="163"/>
      <c r="AT426" s="163"/>
      <c r="AU426" s="163"/>
      <c r="AV426" s="163"/>
      <c r="AW426" s="163"/>
      <c r="AX426" s="163"/>
      <c r="AY426" s="163"/>
      <c r="AZ426" s="163"/>
      <c r="BA426" s="163"/>
      <c r="BB426" s="163"/>
      <c r="BC426" s="163"/>
      <c r="BD426" s="163"/>
      <c r="BE426" s="163"/>
      <c r="BF426" s="163"/>
      <c r="BG426" s="163"/>
      <c r="BH426" s="163"/>
    </row>
    <row r="427" spans="1:60" outlineLevel="1" x14ac:dyDescent="0.2">
      <c r="A427" s="155">
        <v>90</v>
      </c>
      <c r="B427" s="156" t="s">
        <v>1099</v>
      </c>
      <c r="C427" s="157" t="s">
        <v>1100</v>
      </c>
      <c r="D427" s="158" t="s">
        <v>266</v>
      </c>
      <c r="E427" s="159">
        <v>1</v>
      </c>
      <c r="F427" s="11"/>
      <c r="G427" s="160">
        <f>ROUND(E427*F427,2)</f>
        <v>0</v>
      </c>
      <c r="H427" s="11">
        <v>671</v>
      </c>
      <c r="I427" s="160">
        <f>ROUND(E427*H427,2)</f>
        <v>671</v>
      </c>
      <c r="J427" s="11">
        <v>0</v>
      </c>
      <c r="K427" s="160">
        <f>ROUND(E427*J427,2)</f>
        <v>0</v>
      </c>
      <c r="L427" s="160">
        <v>21</v>
      </c>
      <c r="M427" s="160">
        <f>G427*(1+L427/100)</f>
        <v>0</v>
      </c>
      <c r="N427" s="159">
        <v>3.4000000000000002E-4</v>
      </c>
      <c r="O427" s="159">
        <f>ROUND(E427*N427,2)</f>
        <v>0</v>
      </c>
      <c r="P427" s="159">
        <v>0</v>
      </c>
      <c r="Q427" s="159">
        <f>ROUND(E427*P427,2)</f>
        <v>0</v>
      </c>
      <c r="R427" s="160"/>
      <c r="S427" s="160" t="s">
        <v>173</v>
      </c>
      <c r="T427" s="161" t="s">
        <v>174</v>
      </c>
      <c r="U427" s="162">
        <v>0</v>
      </c>
      <c r="V427" s="162">
        <f>ROUND(E427*U427,2)</f>
        <v>0</v>
      </c>
      <c r="W427" s="162"/>
      <c r="X427" s="162" t="s">
        <v>240</v>
      </c>
      <c r="Y427" s="162" t="s">
        <v>175</v>
      </c>
      <c r="Z427" s="163"/>
      <c r="AA427" s="163"/>
      <c r="AB427" s="163"/>
      <c r="AC427" s="163"/>
      <c r="AD427" s="163"/>
      <c r="AE427" s="163"/>
      <c r="AF427" s="163"/>
      <c r="AG427" s="163" t="s">
        <v>270</v>
      </c>
      <c r="AH427" s="163"/>
      <c r="AI427" s="163"/>
      <c r="AJ427" s="163"/>
      <c r="AK427" s="163"/>
      <c r="AL427" s="163"/>
      <c r="AM427" s="163"/>
      <c r="AN427" s="163"/>
      <c r="AO427" s="163"/>
      <c r="AP427" s="163"/>
      <c r="AQ427" s="163"/>
      <c r="AR427" s="163"/>
      <c r="AS427" s="163"/>
      <c r="AT427" s="163"/>
      <c r="AU427" s="163"/>
      <c r="AV427" s="163"/>
      <c r="AW427" s="163"/>
      <c r="AX427" s="163"/>
      <c r="AY427" s="163"/>
      <c r="AZ427" s="163"/>
      <c r="BA427" s="163"/>
      <c r="BB427" s="163"/>
      <c r="BC427" s="163"/>
      <c r="BD427" s="163"/>
      <c r="BE427" s="163"/>
      <c r="BF427" s="163"/>
      <c r="BG427" s="163"/>
      <c r="BH427" s="163"/>
    </row>
    <row r="428" spans="1:60" outlineLevel="2" x14ac:dyDescent="0.2">
      <c r="A428" s="164"/>
      <c r="B428" s="165"/>
      <c r="C428" s="182" t="s">
        <v>933</v>
      </c>
      <c r="D428" s="183"/>
      <c r="E428" s="184"/>
      <c r="F428" s="162"/>
      <c r="G428" s="162"/>
      <c r="H428" s="162"/>
      <c r="I428" s="162"/>
      <c r="J428" s="162"/>
      <c r="K428" s="162"/>
      <c r="L428" s="162"/>
      <c r="M428" s="162"/>
      <c r="N428" s="166"/>
      <c r="O428" s="166"/>
      <c r="P428" s="166"/>
      <c r="Q428" s="166"/>
      <c r="R428" s="162"/>
      <c r="S428" s="162"/>
      <c r="T428" s="162"/>
      <c r="U428" s="162"/>
      <c r="V428" s="162"/>
      <c r="W428" s="162"/>
      <c r="X428" s="162"/>
      <c r="Y428" s="162"/>
      <c r="Z428" s="163"/>
      <c r="AA428" s="163"/>
      <c r="AB428" s="163"/>
      <c r="AC428" s="163"/>
      <c r="AD428" s="163"/>
      <c r="AE428" s="163"/>
      <c r="AF428" s="163"/>
      <c r="AG428" s="163" t="s">
        <v>222</v>
      </c>
      <c r="AH428" s="163">
        <v>0</v>
      </c>
      <c r="AI428" s="163"/>
      <c r="AJ428" s="163"/>
      <c r="AK428" s="163"/>
      <c r="AL428" s="163"/>
      <c r="AM428" s="163"/>
      <c r="AN428" s="163"/>
      <c r="AO428" s="163"/>
      <c r="AP428" s="163"/>
      <c r="AQ428" s="163"/>
      <c r="AR428" s="163"/>
      <c r="AS428" s="163"/>
      <c r="AT428" s="163"/>
      <c r="AU428" s="163"/>
      <c r="AV428" s="163"/>
      <c r="AW428" s="163"/>
      <c r="AX428" s="163"/>
      <c r="AY428" s="163"/>
      <c r="AZ428" s="163"/>
      <c r="BA428" s="163"/>
      <c r="BB428" s="163"/>
      <c r="BC428" s="163"/>
      <c r="BD428" s="163"/>
      <c r="BE428" s="163"/>
      <c r="BF428" s="163"/>
      <c r="BG428" s="163"/>
      <c r="BH428" s="163"/>
    </row>
    <row r="429" spans="1:60" outlineLevel="3" x14ac:dyDescent="0.2">
      <c r="A429" s="164"/>
      <c r="B429" s="165"/>
      <c r="C429" s="182" t="s">
        <v>983</v>
      </c>
      <c r="D429" s="183"/>
      <c r="E429" s="184">
        <v>1</v>
      </c>
      <c r="F429" s="162"/>
      <c r="G429" s="162"/>
      <c r="H429" s="162"/>
      <c r="I429" s="162"/>
      <c r="J429" s="162"/>
      <c r="K429" s="162"/>
      <c r="L429" s="162"/>
      <c r="M429" s="162"/>
      <c r="N429" s="166"/>
      <c r="O429" s="166"/>
      <c r="P429" s="166"/>
      <c r="Q429" s="166"/>
      <c r="R429" s="162"/>
      <c r="S429" s="162"/>
      <c r="T429" s="162"/>
      <c r="U429" s="162"/>
      <c r="V429" s="162"/>
      <c r="W429" s="162"/>
      <c r="X429" s="162"/>
      <c r="Y429" s="162"/>
      <c r="Z429" s="163"/>
      <c r="AA429" s="163"/>
      <c r="AB429" s="163"/>
      <c r="AC429" s="163"/>
      <c r="AD429" s="163"/>
      <c r="AE429" s="163"/>
      <c r="AF429" s="163"/>
      <c r="AG429" s="163" t="s">
        <v>222</v>
      </c>
      <c r="AH429" s="163">
        <v>0</v>
      </c>
      <c r="AI429" s="163"/>
      <c r="AJ429" s="163"/>
      <c r="AK429" s="163"/>
      <c r="AL429" s="163"/>
      <c r="AM429" s="163"/>
      <c r="AN429" s="163"/>
      <c r="AO429" s="163"/>
      <c r="AP429" s="163"/>
      <c r="AQ429" s="163"/>
      <c r="AR429" s="163"/>
      <c r="AS429" s="163"/>
      <c r="AT429" s="163"/>
      <c r="AU429" s="163"/>
      <c r="AV429" s="163"/>
      <c r="AW429" s="163"/>
      <c r="AX429" s="163"/>
      <c r="AY429" s="163"/>
      <c r="AZ429" s="163"/>
      <c r="BA429" s="163"/>
      <c r="BB429" s="163"/>
      <c r="BC429" s="163"/>
      <c r="BD429" s="163"/>
      <c r="BE429" s="163"/>
      <c r="BF429" s="163"/>
      <c r="BG429" s="163"/>
      <c r="BH429" s="163"/>
    </row>
    <row r="430" spans="1:60" ht="22.5" outlineLevel="1" x14ac:dyDescent="0.2">
      <c r="A430" s="155">
        <v>91</v>
      </c>
      <c r="B430" s="156" t="s">
        <v>1101</v>
      </c>
      <c r="C430" s="157" t="s">
        <v>1102</v>
      </c>
      <c r="D430" s="158" t="s">
        <v>266</v>
      </c>
      <c r="E430" s="159">
        <v>1</v>
      </c>
      <c r="F430" s="11"/>
      <c r="G430" s="160">
        <f>ROUND(E430*F430,2)</f>
        <v>0</v>
      </c>
      <c r="H430" s="11">
        <v>41.88</v>
      </c>
      <c r="I430" s="160">
        <f>ROUND(E430*H430,2)</f>
        <v>41.88</v>
      </c>
      <c r="J430" s="11">
        <v>624.12</v>
      </c>
      <c r="K430" s="160">
        <f>ROUND(E430*J430,2)</f>
        <v>624.12</v>
      </c>
      <c r="L430" s="160">
        <v>21</v>
      </c>
      <c r="M430" s="160">
        <f>G430*(1+L430/100)</f>
        <v>0</v>
      </c>
      <c r="N430" s="159">
        <v>2.0400000000000001E-3</v>
      </c>
      <c r="O430" s="159">
        <f>ROUND(E430*N430,2)</f>
        <v>0</v>
      </c>
      <c r="P430" s="159">
        <v>0</v>
      </c>
      <c r="Q430" s="159">
        <f>ROUND(E430*P430,2)</f>
        <v>0</v>
      </c>
      <c r="R430" s="160" t="s">
        <v>655</v>
      </c>
      <c r="S430" s="160" t="s">
        <v>217</v>
      </c>
      <c r="T430" s="161" t="s">
        <v>217</v>
      </c>
      <c r="U430" s="162">
        <v>1.1200000000000001</v>
      </c>
      <c r="V430" s="162">
        <f>ROUND(E430*U430,2)</f>
        <v>1.1200000000000001</v>
      </c>
      <c r="W430" s="162"/>
      <c r="X430" s="162" t="s">
        <v>218</v>
      </c>
      <c r="Y430" s="162" t="s">
        <v>175</v>
      </c>
      <c r="Z430" s="163"/>
      <c r="AA430" s="163"/>
      <c r="AB430" s="163"/>
      <c r="AC430" s="163"/>
      <c r="AD430" s="163"/>
      <c r="AE430" s="163"/>
      <c r="AF430" s="163"/>
      <c r="AG430" s="163" t="s">
        <v>328</v>
      </c>
      <c r="AH430" s="163"/>
      <c r="AI430" s="163"/>
      <c r="AJ430" s="163"/>
      <c r="AK430" s="163"/>
      <c r="AL430" s="163"/>
      <c r="AM430" s="163"/>
      <c r="AN430" s="163"/>
      <c r="AO430" s="163"/>
      <c r="AP430" s="163"/>
      <c r="AQ430" s="163"/>
      <c r="AR430" s="163"/>
      <c r="AS430" s="163"/>
      <c r="AT430" s="163"/>
      <c r="AU430" s="163"/>
      <c r="AV430" s="163"/>
      <c r="AW430" s="163"/>
      <c r="AX430" s="163"/>
      <c r="AY430" s="163"/>
      <c r="AZ430" s="163"/>
      <c r="BA430" s="163"/>
      <c r="BB430" s="163"/>
      <c r="BC430" s="163"/>
      <c r="BD430" s="163"/>
      <c r="BE430" s="163"/>
      <c r="BF430" s="163"/>
      <c r="BG430" s="163"/>
      <c r="BH430" s="163"/>
    </row>
    <row r="431" spans="1:60" outlineLevel="2" x14ac:dyDescent="0.2">
      <c r="A431" s="164"/>
      <c r="B431" s="165"/>
      <c r="C431" s="182" t="s">
        <v>933</v>
      </c>
      <c r="D431" s="183"/>
      <c r="E431" s="184"/>
      <c r="F431" s="162"/>
      <c r="G431" s="162"/>
      <c r="H431" s="162"/>
      <c r="I431" s="162"/>
      <c r="J431" s="162"/>
      <c r="K431" s="162"/>
      <c r="L431" s="162"/>
      <c r="M431" s="162"/>
      <c r="N431" s="166"/>
      <c r="O431" s="166"/>
      <c r="P431" s="166"/>
      <c r="Q431" s="166"/>
      <c r="R431" s="162"/>
      <c r="S431" s="162"/>
      <c r="T431" s="162"/>
      <c r="U431" s="162"/>
      <c r="V431" s="162"/>
      <c r="W431" s="162"/>
      <c r="X431" s="162"/>
      <c r="Y431" s="162"/>
      <c r="Z431" s="163"/>
      <c r="AA431" s="163"/>
      <c r="AB431" s="163"/>
      <c r="AC431" s="163"/>
      <c r="AD431" s="163"/>
      <c r="AE431" s="163"/>
      <c r="AF431" s="163"/>
      <c r="AG431" s="163" t="s">
        <v>222</v>
      </c>
      <c r="AH431" s="163">
        <v>0</v>
      </c>
      <c r="AI431" s="163"/>
      <c r="AJ431" s="163"/>
      <c r="AK431" s="163"/>
      <c r="AL431" s="163"/>
      <c r="AM431" s="163"/>
      <c r="AN431" s="163"/>
      <c r="AO431" s="163"/>
      <c r="AP431" s="163"/>
      <c r="AQ431" s="163"/>
      <c r="AR431" s="163"/>
      <c r="AS431" s="163"/>
      <c r="AT431" s="163"/>
      <c r="AU431" s="163"/>
      <c r="AV431" s="163"/>
      <c r="AW431" s="163"/>
      <c r="AX431" s="163"/>
      <c r="AY431" s="163"/>
      <c r="AZ431" s="163"/>
      <c r="BA431" s="163"/>
      <c r="BB431" s="163"/>
      <c r="BC431" s="163"/>
      <c r="BD431" s="163"/>
      <c r="BE431" s="163"/>
      <c r="BF431" s="163"/>
      <c r="BG431" s="163"/>
      <c r="BH431" s="163"/>
    </row>
    <row r="432" spans="1:60" outlineLevel="3" x14ac:dyDescent="0.2">
      <c r="A432" s="164"/>
      <c r="B432" s="165"/>
      <c r="C432" s="182" t="s">
        <v>1063</v>
      </c>
      <c r="D432" s="183"/>
      <c r="E432" s="184">
        <v>1</v>
      </c>
      <c r="F432" s="162"/>
      <c r="G432" s="162"/>
      <c r="H432" s="162"/>
      <c r="I432" s="162"/>
      <c r="J432" s="162"/>
      <c r="K432" s="162"/>
      <c r="L432" s="162"/>
      <c r="M432" s="162"/>
      <c r="N432" s="166"/>
      <c r="O432" s="166"/>
      <c r="P432" s="166"/>
      <c r="Q432" s="166"/>
      <c r="R432" s="162"/>
      <c r="S432" s="162"/>
      <c r="T432" s="162"/>
      <c r="U432" s="162"/>
      <c r="V432" s="162"/>
      <c r="W432" s="162"/>
      <c r="X432" s="162"/>
      <c r="Y432" s="162"/>
      <c r="Z432" s="163"/>
      <c r="AA432" s="163"/>
      <c r="AB432" s="163"/>
      <c r="AC432" s="163"/>
      <c r="AD432" s="163"/>
      <c r="AE432" s="163"/>
      <c r="AF432" s="163"/>
      <c r="AG432" s="163" t="s">
        <v>222</v>
      </c>
      <c r="AH432" s="163">
        <v>0</v>
      </c>
      <c r="AI432" s="163"/>
      <c r="AJ432" s="163"/>
      <c r="AK432" s="163"/>
      <c r="AL432" s="163"/>
      <c r="AM432" s="163"/>
      <c r="AN432" s="163"/>
      <c r="AO432" s="163"/>
      <c r="AP432" s="163"/>
      <c r="AQ432" s="163"/>
      <c r="AR432" s="163"/>
      <c r="AS432" s="163"/>
      <c r="AT432" s="163"/>
      <c r="AU432" s="163"/>
      <c r="AV432" s="163"/>
      <c r="AW432" s="163"/>
      <c r="AX432" s="163"/>
      <c r="AY432" s="163"/>
      <c r="AZ432" s="163"/>
      <c r="BA432" s="163"/>
      <c r="BB432" s="163"/>
      <c r="BC432" s="163"/>
      <c r="BD432" s="163"/>
      <c r="BE432" s="163"/>
      <c r="BF432" s="163"/>
      <c r="BG432" s="163"/>
      <c r="BH432" s="163"/>
    </row>
    <row r="433" spans="1:60" outlineLevel="1" x14ac:dyDescent="0.2">
      <c r="A433" s="155">
        <v>92</v>
      </c>
      <c r="B433" s="156" t="s">
        <v>1103</v>
      </c>
      <c r="C433" s="157" t="s">
        <v>1104</v>
      </c>
      <c r="D433" s="158" t="s">
        <v>266</v>
      </c>
      <c r="E433" s="159">
        <v>1.01</v>
      </c>
      <c r="F433" s="11"/>
      <c r="G433" s="160">
        <f>ROUND(E433*F433,2)</f>
        <v>0</v>
      </c>
      <c r="H433" s="11">
        <v>2260</v>
      </c>
      <c r="I433" s="160">
        <f>ROUND(E433*H433,2)</f>
        <v>2282.6</v>
      </c>
      <c r="J433" s="11">
        <v>0</v>
      </c>
      <c r="K433" s="160">
        <f>ROUND(E433*J433,2)</f>
        <v>0</v>
      </c>
      <c r="L433" s="160">
        <v>21</v>
      </c>
      <c r="M433" s="160">
        <f>G433*(1+L433/100)</f>
        <v>0</v>
      </c>
      <c r="N433" s="159">
        <v>9.4999999999999998E-3</v>
      </c>
      <c r="O433" s="159">
        <f>ROUND(E433*N433,2)</f>
        <v>0.01</v>
      </c>
      <c r="P433" s="159">
        <v>0</v>
      </c>
      <c r="Q433" s="159">
        <f>ROUND(E433*P433,2)</f>
        <v>0</v>
      </c>
      <c r="R433" s="160"/>
      <c r="S433" s="160" t="s">
        <v>173</v>
      </c>
      <c r="T433" s="161" t="s">
        <v>174</v>
      </c>
      <c r="U433" s="162">
        <v>0</v>
      </c>
      <c r="V433" s="162">
        <f>ROUND(E433*U433,2)</f>
        <v>0</v>
      </c>
      <c r="W433" s="162"/>
      <c r="X433" s="162" t="s">
        <v>240</v>
      </c>
      <c r="Y433" s="162" t="s">
        <v>175</v>
      </c>
      <c r="Z433" s="163"/>
      <c r="AA433" s="163"/>
      <c r="AB433" s="163"/>
      <c r="AC433" s="163"/>
      <c r="AD433" s="163"/>
      <c r="AE433" s="163"/>
      <c r="AF433" s="163"/>
      <c r="AG433" s="163" t="s">
        <v>241</v>
      </c>
      <c r="AH433" s="163"/>
      <c r="AI433" s="163"/>
      <c r="AJ433" s="163"/>
      <c r="AK433" s="163"/>
      <c r="AL433" s="163"/>
      <c r="AM433" s="163"/>
      <c r="AN433" s="163"/>
      <c r="AO433" s="163"/>
      <c r="AP433" s="163"/>
      <c r="AQ433" s="163"/>
      <c r="AR433" s="163"/>
      <c r="AS433" s="163"/>
      <c r="AT433" s="163"/>
      <c r="AU433" s="163"/>
      <c r="AV433" s="163"/>
      <c r="AW433" s="163"/>
      <c r="AX433" s="163"/>
      <c r="AY433" s="163"/>
      <c r="AZ433" s="163"/>
      <c r="BA433" s="163"/>
      <c r="BB433" s="163"/>
      <c r="BC433" s="163"/>
      <c r="BD433" s="163"/>
      <c r="BE433" s="163"/>
      <c r="BF433" s="163"/>
      <c r="BG433" s="163"/>
      <c r="BH433" s="163"/>
    </row>
    <row r="434" spans="1:60" outlineLevel="2" x14ac:dyDescent="0.2">
      <c r="A434" s="164"/>
      <c r="B434" s="165"/>
      <c r="C434" s="182" t="s">
        <v>933</v>
      </c>
      <c r="D434" s="183"/>
      <c r="E434" s="184"/>
      <c r="F434" s="162"/>
      <c r="G434" s="162"/>
      <c r="H434" s="162"/>
      <c r="I434" s="162"/>
      <c r="J434" s="162"/>
      <c r="K434" s="162"/>
      <c r="L434" s="162"/>
      <c r="M434" s="162"/>
      <c r="N434" s="166"/>
      <c r="O434" s="166"/>
      <c r="P434" s="166"/>
      <c r="Q434" s="166"/>
      <c r="R434" s="162"/>
      <c r="S434" s="162"/>
      <c r="T434" s="162"/>
      <c r="U434" s="162"/>
      <c r="V434" s="162"/>
      <c r="W434" s="162"/>
      <c r="X434" s="162"/>
      <c r="Y434" s="162"/>
      <c r="Z434" s="163"/>
      <c r="AA434" s="163"/>
      <c r="AB434" s="163"/>
      <c r="AC434" s="163"/>
      <c r="AD434" s="163"/>
      <c r="AE434" s="163"/>
      <c r="AF434" s="163"/>
      <c r="AG434" s="163" t="s">
        <v>222</v>
      </c>
      <c r="AH434" s="163">
        <v>0</v>
      </c>
      <c r="AI434" s="163"/>
      <c r="AJ434" s="163"/>
      <c r="AK434" s="163"/>
      <c r="AL434" s="163"/>
      <c r="AM434" s="163"/>
      <c r="AN434" s="163"/>
      <c r="AO434" s="163"/>
      <c r="AP434" s="163"/>
      <c r="AQ434" s="163"/>
      <c r="AR434" s="163"/>
      <c r="AS434" s="163"/>
      <c r="AT434" s="163"/>
      <c r="AU434" s="163"/>
      <c r="AV434" s="163"/>
      <c r="AW434" s="163"/>
      <c r="AX434" s="163"/>
      <c r="AY434" s="163"/>
      <c r="AZ434" s="163"/>
      <c r="BA434" s="163"/>
      <c r="BB434" s="163"/>
      <c r="BC434" s="163"/>
      <c r="BD434" s="163"/>
      <c r="BE434" s="163"/>
      <c r="BF434" s="163"/>
      <c r="BG434" s="163"/>
      <c r="BH434" s="163"/>
    </row>
    <row r="435" spans="1:60" outlineLevel="3" x14ac:dyDescent="0.2">
      <c r="A435" s="164"/>
      <c r="B435" s="165"/>
      <c r="C435" s="182" t="s">
        <v>1068</v>
      </c>
      <c r="D435" s="183"/>
      <c r="E435" s="184">
        <v>1.01</v>
      </c>
      <c r="F435" s="162"/>
      <c r="G435" s="162"/>
      <c r="H435" s="162"/>
      <c r="I435" s="162"/>
      <c r="J435" s="162"/>
      <c r="K435" s="162"/>
      <c r="L435" s="162"/>
      <c r="M435" s="162"/>
      <c r="N435" s="166"/>
      <c r="O435" s="166"/>
      <c r="P435" s="166"/>
      <c r="Q435" s="166"/>
      <c r="R435" s="162"/>
      <c r="S435" s="162"/>
      <c r="T435" s="162"/>
      <c r="U435" s="162"/>
      <c r="V435" s="162"/>
      <c r="W435" s="162"/>
      <c r="X435" s="162"/>
      <c r="Y435" s="162"/>
      <c r="Z435" s="163"/>
      <c r="AA435" s="163"/>
      <c r="AB435" s="163"/>
      <c r="AC435" s="163"/>
      <c r="AD435" s="163"/>
      <c r="AE435" s="163"/>
      <c r="AF435" s="163"/>
      <c r="AG435" s="163" t="s">
        <v>222</v>
      </c>
      <c r="AH435" s="163">
        <v>0</v>
      </c>
      <c r="AI435" s="163"/>
      <c r="AJ435" s="163"/>
      <c r="AK435" s="163"/>
      <c r="AL435" s="163"/>
      <c r="AM435" s="163"/>
      <c r="AN435" s="163"/>
      <c r="AO435" s="163"/>
      <c r="AP435" s="163"/>
      <c r="AQ435" s="163"/>
      <c r="AR435" s="163"/>
      <c r="AS435" s="163"/>
      <c r="AT435" s="163"/>
      <c r="AU435" s="163"/>
      <c r="AV435" s="163"/>
      <c r="AW435" s="163"/>
      <c r="AX435" s="163"/>
      <c r="AY435" s="163"/>
      <c r="AZ435" s="163"/>
      <c r="BA435" s="163"/>
      <c r="BB435" s="163"/>
      <c r="BC435" s="163"/>
      <c r="BD435" s="163"/>
      <c r="BE435" s="163"/>
      <c r="BF435" s="163"/>
      <c r="BG435" s="163"/>
      <c r="BH435" s="163"/>
    </row>
    <row r="436" spans="1:60" outlineLevel="1" x14ac:dyDescent="0.2">
      <c r="A436" s="155">
        <v>93</v>
      </c>
      <c r="B436" s="156" t="s">
        <v>1105</v>
      </c>
      <c r="C436" s="157" t="s">
        <v>1673</v>
      </c>
      <c r="D436" s="158" t="s">
        <v>276</v>
      </c>
      <c r="E436" s="159">
        <v>54</v>
      </c>
      <c r="F436" s="11"/>
      <c r="G436" s="160">
        <f>ROUND(E436*F436,2)</f>
        <v>0</v>
      </c>
      <c r="H436" s="11">
        <v>0.64</v>
      </c>
      <c r="I436" s="160">
        <f>ROUND(E436*H436,2)</f>
        <v>34.56</v>
      </c>
      <c r="J436" s="11">
        <v>25.26</v>
      </c>
      <c r="K436" s="160">
        <f>ROUND(E436*J436,2)</f>
        <v>1364.04</v>
      </c>
      <c r="L436" s="160">
        <v>21</v>
      </c>
      <c r="M436" s="160">
        <f>G436*(1+L436/100)</f>
        <v>0</v>
      </c>
      <c r="N436" s="159">
        <v>0</v>
      </c>
      <c r="O436" s="159">
        <f>ROUND(E436*N436,2)</f>
        <v>0</v>
      </c>
      <c r="P436" s="159">
        <v>0</v>
      </c>
      <c r="Q436" s="159">
        <f>ROUND(E436*P436,2)</f>
        <v>0</v>
      </c>
      <c r="R436" s="160" t="s">
        <v>655</v>
      </c>
      <c r="S436" s="160" t="s">
        <v>217</v>
      </c>
      <c r="T436" s="161" t="s">
        <v>217</v>
      </c>
      <c r="U436" s="162">
        <v>4.3999999999999997E-2</v>
      </c>
      <c r="V436" s="162">
        <f>ROUND(E436*U436,2)</f>
        <v>2.38</v>
      </c>
      <c r="W436" s="162"/>
      <c r="X436" s="162" t="s">
        <v>218</v>
      </c>
      <c r="Y436" s="162" t="s">
        <v>175</v>
      </c>
      <c r="Z436" s="163"/>
      <c r="AA436" s="163"/>
      <c r="AB436" s="163"/>
      <c r="AC436" s="163"/>
      <c r="AD436" s="163"/>
      <c r="AE436" s="163"/>
      <c r="AF436" s="163"/>
      <c r="AG436" s="163" t="s">
        <v>219</v>
      </c>
      <c r="AH436" s="163"/>
      <c r="AI436" s="163"/>
      <c r="AJ436" s="163"/>
      <c r="AK436" s="163"/>
      <c r="AL436" s="163"/>
      <c r="AM436" s="163"/>
      <c r="AN436" s="163"/>
      <c r="AO436" s="163"/>
      <c r="AP436" s="163"/>
      <c r="AQ436" s="163"/>
      <c r="AR436" s="163"/>
      <c r="AS436" s="163"/>
      <c r="AT436" s="163"/>
      <c r="AU436" s="163"/>
      <c r="AV436" s="163"/>
      <c r="AW436" s="163"/>
      <c r="AX436" s="163"/>
      <c r="AY436" s="163"/>
      <c r="AZ436" s="163"/>
      <c r="BA436" s="163"/>
      <c r="BB436" s="163"/>
      <c r="BC436" s="163"/>
      <c r="BD436" s="163"/>
      <c r="BE436" s="163"/>
      <c r="BF436" s="163"/>
      <c r="BG436" s="163"/>
      <c r="BH436" s="163"/>
    </row>
    <row r="437" spans="1:60" outlineLevel="2" x14ac:dyDescent="0.2">
      <c r="A437" s="164"/>
      <c r="B437" s="165"/>
      <c r="C437" s="269" t="s">
        <v>1106</v>
      </c>
      <c r="D437" s="270"/>
      <c r="E437" s="270"/>
      <c r="F437" s="270"/>
      <c r="G437" s="270"/>
      <c r="H437" s="162"/>
      <c r="I437" s="162"/>
      <c r="J437" s="162"/>
      <c r="K437" s="162"/>
      <c r="L437" s="162"/>
      <c r="M437" s="162"/>
      <c r="N437" s="166"/>
      <c r="O437" s="166"/>
      <c r="P437" s="166"/>
      <c r="Q437" s="166"/>
      <c r="R437" s="162"/>
      <c r="S437" s="162"/>
      <c r="T437" s="162"/>
      <c r="U437" s="162"/>
      <c r="V437" s="162"/>
      <c r="W437" s="162"/>
      <c r="X437" s="162"/>
      <c r="Y437" s="162"/>
      <c r="Z437" s="163"/>
      <c r="AA437" s="163"/>
      <c r="AB437" s="163"/>
      <c r="AC437" s="163"/>
      <c r="AD437" s="163"/>
      <c r="AE437" s="163"/>
      <c r="AF437" s="163"/>
      <c r="AG437" s="163" t="s">
        <v>221</v>
      </c>
      <c r="AH437" s="163"/>
      <c r="AI437" s="163"/>
      <c r="AJ437" s="163"/>
      <c r="AK437" s="163"/>
      <c r="AL437" s="163"/>
      <c r="AM437" s="163"/>
      <c r="AN437" s="163"/>
      <c r="AO437" s="163"/>
      <c r="AP437" s="163"/>
      <c r="AQ437" s="163"/>
      <c r="AR437" s="163"/>
      <c r="AS437" s="163"/>
      <c r="AT437" s="163"/>
      <c r="AU437" s="163"/>
      <c r="AV437" s="163"/>
      <c r="AW437" s="163"/>
      <c r="AX437" s="163"/>
      <c r="AY437" s="163"/>
      <c r="AZ437" s="163"/>
      <c r="BA437" s="173" t="str">
        <f>C437</f>
        <v>přísun, montáže, demontáže a odsunu zkoušecího čerpadla, napuštění tlakovou vodou a dodání vody pro tlakovou zkoušku,</v>
      </c>
      <c r="BB437" s="163"/>
      <c r="BC437" s="163"/>
      <c r="BD437" s="163"/>
      <c r="BE437" s="163"/>
      <c r="BF437" s="163"/>
      <c r="BG437" s="163"/>
      <c r="BH437" s="163"/>
    </row>
    <row r="438" spans="1:60" outlineLevel="2" x14ac:dyDescent="0.2">
      <c r="A438" s="164"/>
      <c r="B438" s="165"/>
      <c r="C438" s="182" t="s">
        <v>933</v>
      </c>
      <c r="D438" s="183"/>
      <c r="E438" s="184"/>
      <c r="F438" s="162"/>
      <c r="G438" s="162"/>
      <c r="H438" s="162"/>
      <c r="I438" s="162"/>
      <c r="J438" s="162"/>
      <c r="K438" s="162"/>
      <c r="L438" s="162"/>
      <c r="M438" s="162"/>
      <c r="N438" s="166"/>
      <c r="O438" s="166"/>
      <c r="P438" s="166"/>
      <c r="Q438" s="166"/>
      <c r="R438" s="162"/>
      <c r="S438" s="162"/>
      <c r="T438" s="162"/>
      <c r="U438" s="162"/>
      <c r="V438" s="162"/>
      <c r="W438" s="162"/>
      <c r="X438" s="162"/>
      <c r="Y438" s="162"/>
      <c r="Z438" s="163"/>
      <c r="AA438" s="163"/>
      <c r="AB438" s="163"/>
      <c r="AC438" s="163"/>
      <c r="AD438" s="163"/>
      <c r="AE438" s="163"/>
      <c r="AF438" s="163"/>
      <c r="AG438" s="163" t="s">
        <v>222</v>
      </c>
      <c r="AH438" s="163">
        <v>0</v>
      </c>
      <c r="AI438" s="163"/>
      <c r="AJ438" s="163"/>
      <c r="AK438" s="163"/>
      <c r="AL438" s="163"/>
      <c r="AM438" s="163"/>
      <c r="AN438" s="163"/>
      <c r="AO438" s="163"/>
      <c r="AP438" s="163"/>
      <c r="AQ438" s="163"/>
      <c r="AR438" s="163"/>
      <c r="AS438" s="163"/>
      <c r="AT438" s="163"/>
      <c r="AU438" s="163"/>
      <c r="AV438" s="163"/>
      <c r="AW438" s="163"/>
      <c r="AX438" s="163"/>
      <c r="AY438" s="163"/>
      <c r="AZ438" s="163"/>
      <c r="BA438" s="163"/>
      <c r="BB438" s="163"/>
      <c r="BC438" s="163"/>
      <c r="BD438" s="163"/>
      <c r="BE438" s="163"/>
      <c r="BF438" s="163"/>
      <c r="BG438" s="163"/>
      <c r="BH438" s="163"/>
    </row>
    <row r="439" spans="1:60" outlineLevel="3" x14ac:dyDescent="0.2">
      <c r="A439" s="164"/>
      <c r="B439" s="165"/>
      <c r="C439" s="182" t="s">
        <v>961</v>
      </c>
      <c r="D439" s="183"/>
      <c r="E439" s="184">
        <v>15</v>
      </c>
      <c r="F439" s="162"/>
      <c r="G439" s="162"/>
      <c r="H439" s="162"/>
      <c r="I439" s="162"/>
      <c r="J439" s="162"/>
      <c r="K439" s="162"/>
      <c r="L439" s="162"/>
      <c r="M439" s="162"/>
      <c r="N439" s="166"/>
      <c r="O439" s="166"/>
      <c r="P439" s="166"/>
      <c r="Q439" s="166"/>
      <c r="R439" s="162"/>
      <c r="S439" s="162"/>
      <c r="T439" s="162"/>
      <c r="U439" s="162"/>
      <c r="V439" s="162"/>
      <c r="W439" s="162"/>
      <c r="X439" s="162"/>
      <c r="Y439" s="162"/>
      <c r="Z439" s="163"/>
      <c r="AA439" s="163"/>
      <c r="AB439" s="163"/>
      <c r="AC439" s="163"/>
      <c r="AD439" s="163"/>
      <c r="AE439" s="163"/>
      <c r="AF439" s="163"/>
      <c r="AG439" s="163" t="s">
        <v>222</v>
      </c>
      <c r="AH439" s="163">
        <v>0</v>
      </c>
      <c r="AI439" s="163"/>
      <c r="AJ439" s="163"/>
      <c r="AK439" s="163"/>
      <c r="AL439" s="163"/>
      <c r="AM439" s="163"/>
      <c r="AN439" s="163"/>
      <c r="AO439" s="163"/>
      <c r="AP439" s="163"/>
      <c r="AQ439" s="163"/>
      <c r="AR439" s="163"/>
      <c r="AS439" s="163"/>
      <c r="AT439" s="163"/>
      <c r="AU439" s="163"/>
      <c r="AV439" s="163"/>
      <c r="AW439" s="163"/>
      <c r="AX439" s="163"/>
      <c r="AY439" s="163"/>
      <c r="AZ439" s="163"/>
      <c r="BA439" s="163"/>
      <c r="BB439" s="163"/>
      <c r="BC439" s="163"/>
      <c r="BD439" s="163"/>
      <c r="BE439" s="163"/>
      <c r="BF439" s="163"/>
      <c r="BG439" s="163"/>
      <c r="BH439" s="163"/>
    </row>
    <row r="440" spans="1:60" outlineLevel="3" x14ac:dyDescent="0.2">
      <c r="A440" s="164"/>
      <c r="B440" s="165"/>
      <c r="C440" s="182" t="s">
        <v>970</v>
      </c>
      <c r="D440" s="183"/>
      <c r="E440" s="184">
        <v>22</v>
      </c>
      <c r="F440" s="162"/>
      <c r="G440" s="162"/>
      <c r="H440" s="162"/>
      <c r="I440" s="162"/>
      <c r="J440" s="162"/>
      <c r="K440" s="162"/>
      <c r="L440" s="162"/>
      <c r="M440" s="162"/>
      <c r="N440" s="166"/>
      <c r="O440" s="166"/>
      <c r="P440" s="166"/>
      <c r="Q440" s="166"/>
      <c r="R440" s="162"/>
      <c r="S440" s="162"/>
      <c r="T440" s="162"/>
      <c r="U440" s="162"/>
      <c r="V440" s="162"/>
      <c r="W440" s="162"/>
      <c r="X440" s="162"/>
      <c r="Y440" s="162"/>
      <c r="Z440" s="163"/>
      <c r="AA440" s="163"/>
      <c r="AB440" s="163"/>
      <c r="AC440" s="163"/>
      <c r="AD440" s="163"/>
      <c r="AE440" s="163"/>
      <c r="AF440" s="163"/>
      <c r="AG440" s="163" t="s">
        <v>222</v>
      </c>
      <c r="AH440" s="163">
        <v>0</v>
      </c>
      <c r="AI440" s="163"/>
      <c r="AJ440" s="163"/>
      <c r="AK440" s="163"/>
      <c r="AL440" s="163"/>
      <c r="AM440" s="163"/>
      <c r="AN440" s="163"/>
      <c r="AO440" s="163"/>
      <c r="AP440" s="163"/>
      <c r="AQ440" s="163"/>
      <c r="AR440" s="163"/>
      <c r="AS440" s="163"/>
      <c r="AT440" s="163"/>
      <c r="AU440" s="163"/>
      <c r="AV440" s="163"/>
      <c r="AW440" s="163"/>
      <c r="AX440" s="163"/>
      <c r="AY440" s="163"/>
      <c r="AZ440" s="163"/>
      <c r="BA440" s="163"/>
      <c r="BB440" s="163"/>
      <c r="BC440" s="163"/>
      <c r="BD440" s="163"/>
      <c r="BE440" s="163"/>
      <c r="BF440" s="163"/>
      <c r="BG440" s="163"/>
      <c r="BH440" s="163"/>
    </row>
    <row r="441" spans="1:60" outlineLevel="3" x14ac:dyDescent="0.2">
      <c r="A441" s="164"/>
      <c r="B441" s="165"/>
      <c r="C441" s="182" t="s">
        <v>962</v>
      </c>
      <c r="D441" s="183"/>
      <c r="E441" s="184">
        <v>9</v>
      </c>
      <c r="F441" s="162"/>
      <c r="G441" s="162"/>
      <c r="H441" s="162"/>
      <c r="I441" s="162"/>
      <c r="J441" s="162"/>
      <c r="K441" s="162"/>
      <c r="L441" s="162"/>
      <c r="M441" s="162"/>
      <c r="N441" s="166"/>
      <c r="O441" s="166"/>
      <c r="P441" s="166"/>
      <c r="Q441" s="166"/>
      <c r="R441" s="162"/>
      <c r="S441" s="162"/>
      <c r="T441" s="162"/>
      <c r="U441" s="162"/>
      <c r="V441" s="162"/>
      <c r="W441" s="162"/>
      <c r="X441" s="162"/>
      <c r="Y441" s="162"/>
      <c r="Z441" s="163"/>
      <c r="AA441" s="163"/>
      <c r="AB441" s="163"/>
      <c r="AC441" s="163"/>
      <c r="AD441" s="163"/>
      <c r="AE441" s="163"/>
      <c r="AF441" s="163"/>
      <c r="AG441" s="163" t="s">
        <v>222</v>
      </c>
      <c r="AH441" s="163">
        <v>0</v>
      </c>
      <c r="AI441" s="163"/>
      <c r="AJ441" s="163"/>
      <c r="AK441" s="163"/>
      <c r="AL441" s="163"/>
      <c r="AM441" s="163"/>
      <c r="AN441" s="163"/>
      <c r="AO441" s="163"/>
      <c r="AP441" s="163"/>
      <c r="AQ441" s="163"/>
      <c r="AR441" s="163"/>
      <c r="AS441" s="163"/>
      <c r="AT441" s="163"/>
      <c r="AU441" s="163"/>
      <c r="AV441" s="163"/>
      <c r="AW441" s="163"/>
      <c r="AX441" s="163"/>
      <c r="AY441" s="163"/>
      <c r="AZ441" s="163"/>
      <c r="BA441" s="163"/>
      <c r="BB441" s="163"/>
      <c r="BC441" s="163"/>
      <c r="BD441" s="163"/>
      <c r="BE441" s="163"/>
      <c r="BF441" s="163"/>
      <c r="BG441" s="163"/>
      <c r="BH441" s="163"/>
    </row>
    <row r="442" spans="1:60" outlineLevel="3" x14ac:dyDescent="0.2">
      <c r="A442" s="164"/>
      <c r="B442" s="165"/>
      <c r="C442" s="182" t="s">
        <v>950</v>
      </c>
      <c r="D442" s="183"/>
      <c r="E442" s="184">
        <v>3</v>
      </c>
      <c r="F442" s="162"/>
      <c r="G442" s="162"/>
      <c r="H442" s="162"/>
      <c r="I442" s="162"/>
      <c r="J442" s="162"/>
      <c r="K442" s="162"/>
      <c r="L442" s="162"/>
      <c r="M442" s="162"/>
      <c r="N442" s="166"/>
      <c r="O442" s="166"/>
      <c r="P442" s="166"/>
      <c r="Q442" s="166"/>
      <c r="R442" s="162"/>
      <c r="S442" s="162"/>
      <c r="T442" s="162"/>
      <c r="U442" s="162"/>
      <c r="V442" s="162"/>
      <c r="W442" s="162"/>
      <c r="X442" s="162"/>
      <c r="Y442" s="162"/>
      <c r="Z442" s="163"/>
      <c r="AA442" s="163"/>
      <c r="AB442" s="163"/>
      <c r="AC442" s="163"/>
      <c r="AD442" s="163"/>
      <c r="AE442" s="163"/>
      <c r="AF442" s="163"/>
      <c r="AG442" s="163" t="s">
        <v>222</v>
      </c>
      <c r="AH442" s="163">
        <v>0</v>
      </c>
      <c r="AI442" s="163"/>
      <c r="AJ442" s="163"/>
      <c r="AK442" s="163"/>
      <c r="AL442" s="163"/>
      <c r="AM442" s="163"/>
      <c r="AN442" s="163"/>
      <c r="AO442" s="163"/>
      <c r="AP442" s="163"/>
      <c r="AQ442" s="163"/>
      <c r="AR442" s="163"/>
      <c r="AS442" s="163"/>
      <c r="AT442" s="163"/>
      <c r="AU442" s="163"/>
      <c r="AV442" s="163"/>
      <c r="AW442" s="163"/>
      <c r="AX442" s="163"/>
      <c r="AY442" s="163"/>
      <c r="AZ442" s="163"/>
      <c r="BA442" s="163"/>
      <c r="BB442" s="163"/>
      <c r="BC442" s="163"/>
      <c r="BD442" s="163"/>
      <c r="BE442" s="163"/>
      <c r="BF442" s="163"/>
      <c r="BG442" s="163"/>
      <c r="BH442" s="163"/>
    </row>
    <row r="443" spans="1:60" outlineLevel="3" x14ac:dyDescent="0.2">
      <c r="A443" s="164"/>
      <c r="B443" s="165"/>
      <c r="C443" s="182" t="s">
        <v>963</v>
      </c>
      <c r="D443" s="183"/>
      <c r="E443" s="184">
        <v>5</v>
      </c>
      <c r="F443" s="162"/>
      <c r="G443" s="162"/>
      <c r="H443" s="162"/>
      <c r="I443" s="162"/>
      <c r="J443" s="162"/>
      <c r="K443" s="162"/>
      <c r="L443" s="162"/>
      <c r="M443" s="162"/>
      <c r="N443" s="166"/>
      <c r="O443" s="166"/>
      <c r="P443" s="166"/>
      <c r="Q443" s="166"/>
      <c r="R443" s="162"/>
      <c r="S443" s="162"/>
      <c r="T443" s="162"/>
      <c r="U443" s="162"/>
      <c r="V443" s="162"/>
      <c r="W443" s="162"/>
      <c r="X443" s="162"/>
      <c r="Y443" s="162"/>
      <c r="Z443" s="163"/>
      <c r="AA443" s="163"/>
      <c r="AB443" s="163"/>
      <c r="AC443" s="163"/>
      <c r="AD443" s="163"/>
      <c r="AE443" s="163"/>
      <c r="AF443" s="163"/>
      <c r="AG443" s="163" t="s">
        <v>222</v>
      </c>
      <c r="AH443" s="163">
        <v>0</v>
      </c>
      <c r="AI443" s="163"/>
      <c r="AJ443" s="163"/>
      <c r="AK443" s="163"/>
      <c r="AL443" s="163"/>
      <c r="AM443" s="163"/>
      <c r="AN443" s="163"/>
      <c r="AO443" s="163"/>
      <c r="AP443" s="163"/>
      <c r="AQ443" s="163"/>
      <c r="AR443" s="163"/>
      <c r="AS443" s="163"/>
      <c r="AT443" s="163"/>
      <c r="AU443" s="163"/>
      <c r="AV443" s="163"/>
      <c r="AW443" s="163"/>
      <c r="AX443" s="163"/>
      <c r="AY443" s="163"/>
      <c r="AZ443" s="163"/>
      <c r="BA443" s="163"/>
      <c r="BB443" s="163"/>
      <c r="BC443" s="163"/>
      <c r="BD443" s="163"/>
      <c r="BE443" s="163"/>
      <c r="BF443" s="163"/>
      <c r="BG443" s="163"/>
      <c r="BH443" s="163"/>
    </row>
    <row r="444" spans="1:60" ht="22.5" outlineLevel="1" x14ac:dyDescent="0.2">
      <c r="A444" s="155">
        <v>94</v>
      </c>
      <c r="B444" s="156" t="s">
        <v>1107</v>
      </c>
      <c r="C444" s="157" t="s">
        <v>1672</v>
      </c>
      <c r="D444" s="158" t="s">
        <v>276</v>
      </c>
      <c r="E444" s="159">
        <v>15</v>
      </c>
      <c r="F444" s="11"/>
      <c r="G444" s="160">
        <f>ROUND(E444*F444,2)</f>
        <v>0</v>
      </c>
      <c r="H444" s="11">
        <v>2.0099999999999998</v>
      </c>
      <c r="I444" s="160">
        <f>ROUND(E444*H444,2)</f>
        <v>30.15</v>
      </c>
      <c r="J444" s="11">
        <v>31.59</v>
      </c>
      <c r="K444" s="160">
        <f>ROUND(E444*J444,2)</f>
        <v>473.85</v>
      </c>
      <c r="L444" s="160">
        <v>21</v>
      </c>
      <c r="M444" s="160">
        <f>G444*(1+L444/100)</f>
        <v>0</v>
      </c>
      <c r="N444" s="159">
        <v>0</v>
      </c>
      <c r="O444" s="159">
        <f>ROUND(E444*N444,2)</f>
        <v>0</v>
      </c>
      <c r="P444" s="159">
        <v>0</v>
      </c>
      <c r="Q444" s="159">
        <f>ROUND(E444*P444,2)</f>
        <v>0</v>
      </c>
      <c r="R444" s="160" t="s">
        <v>655</v>
      </c>
      <c r="S444" s="160" t="s">
        <v>217</v>
      </c>
      <c r="T444" s="161" t="s">
        <v>217</v>
      </c>
      <c r="U444" s="162">
        <v>5.5E-2</v>
      </c>
      <c r="V444" s="162">
        <f>ROUND(E444*U444,2)</f>
        <v>0.83</v>
      </c>
      <c r="W444" s="162"/>
      <c r="X444" s="162" t="s">
        <v>218</v>
      </c>
      <c r="Y444" s="162" t="s">
        <v>175</v>
      </c>
      <c r="Z444" s="163"/>
      <c r="AA444" s="163"/>
      <c r="AB444" s="163"/>
      <c r="AC444" s="163"/>
      <c r="AD444" s="163"/>
      <c r="AE444" s="163"/>
      <c r="AF444" s="163"/>
      <c r="AG444" s="163" t="s">
        <v>219</v>
      </c>
      <c r="AH444" s="163"/>
      <c r="AI444" s="163"/>
      <c r="AJ444" s="163"/>
      <c r="AK444" s="163"/>
      <c r="AL444" s="163"/>
      <c r="AM444" s="163"/>
      <c r="AN444" s="163"/>
      <c r="AO444" s="163"/>
      <c r="AP444" s="163"/>
      <c r="AQ444" s="163"/>
      <c r="AR444" s="163"/>
      <c r="AS444" s="163"/>
      <c r="AT444" s="163"/>
      <c r="AU444" s="163"/>
      <c r="AV444" s="163"/>
      <c r="AW444" s="163"/>
      <c r="AX444" s="163"/>
      <c r="AY444" s="163"/>
      <c r="AZ444" s="163"/>
      <c r="BA444" s="163"/>
      <c r="BB444" s="163"/>
      <c r="BC444" s="163"/>
      <c r="BD444" s="163"/>
      <c r="BE444" s="163"/>
      <c r="BF444" s="163"/>
      <c r="BG444" s="163"/>
      <c r="BH444" s="163"/>
    </row>
    <row r="445" spans="1:60" outlineLevel="2" x14ac:dyDescent="0.2">
      <c r="A445" s="164"/>
      <c r="B445" s="165"/>
      <c r="C445" s="269" t="s">
        <v>1106</v>
      </c>
      <c r="D445" s="270"/>
      <c r="E445" s="270"/>
      <c r="F445" s="270"/>
      <c r="G445" s="270"/>
      <c r="H445" s="162"/>
      <c r="I445" s="162"/>
      <c r="J445" s="162"/>
      <c r="K445" s="162"/>
      <c r="L445" s="162"/>
      <c r="M445" s="162"/>
      <c r="N445" s="166"/>
      <c r="O445" s="166"/>
      <c r="P445" s="166"/>
      <c r="Q445" s="166"/>
      <c r="R445" s="162"/>
      <c r="S445" s="162"/>
      <c r="T445" s="162"/>
      <c r="U445" s="162"/>
      <c r="V445" s="162"/>
      <c r="W445" s="162"/>
      <c r="X445" s="162"/>
      <c r="Y445" s="162"/>
      <c r="Z445" s="163"/>
      <c r="AA445" s="163"/>
      <c r="AB445" s="163"/>
      <c r="AC445" s="163"/>
      <c r="AD445" s="163"/>
      <c r="AE445" s="163"/>
      <c r="AF445" s="163"/>
      <c r="AG445" s="163" t="s">
        <v>221</v>
      </c>
      <c r="AH445" s="163"/>
      <c r="AI445" s="163"/>
      <c r="AJ445" s="163"/>
      <c r="AK445" s="163"/>
      <c r="AL445" s="163"/>
      <c r="AM445" s="163"/>
      <c r="AN445" s="163"/>
      <c r="AO445" s="163"/>
      <c r="AP445" s="163"/>
      <c r="AQ445" s="163"/>
      <c r="AR445" s="163"/>
      <c r="AS445" s="163"/>
      <c r="AT445" s="163"/>
      <c r="AU445" s="163"/>
      <c r="AV445" s="163"/>
      <c r="AW445" s="163"/>
      <c r="AX445" s="163"/>
      <c r="AY445" s="163"/>
      <c r="AZ445" s="163"/>
      <c r="BA445" s="173" t="str">
        <f>C445</f>
        <v>přísun, montáže, demontáže a odsunu zkoušecího čerpadla, napuštění tlakovou vodou a dodání vody pro tlakovou zkoušku,</v>
      </c>
      <c r="BB445" s="163"/>
      <c r="BC445" s="163"/>
      <c r="BD445" s="163"/>
      <c r="BE445" s="163"/>
      <c r="BF445" s="163"/>
      <c r="BG445" s="163"/>
      <c r="BH445" s="163"/>
    </row>
    <row r="446" spans="1:60" outlineLevel="2" x14ac:dyDescent="0.2">
      <c r="A446" s="164"/>
      <c r="B446" s="165"/>
      <c r="C446" s="182" t="s">
        <v>933</v>
      </c>
      <c r="D446" s="183"/>
      <c r="E446" s="184"/>
      <c r="F446" s="162"/>
      <c r="G446" s="162"/>
      <c r="H446" s="162"/>
      <c r="I446" s="162"/>
      <c r="J446" s="162"/>
      <c r="K446" s="162"/>
      <c r="L446" s="162"/>
      <c r="M446" s="162"/>
      <c r="N446" s="166"/>
      <c r="O446" s="166"/>
      <c r="P446" s="166"/>
      <c r="Q446" s="166"/>
      <c r="R446" s="162"/>
      <c r="S446" s="162"/>
      <c r="T446" s="162"/>
      <c r="U446" s="162"/>
      <c r="V446" s="162"/>
      <c r="W446" s="162"/>
      <c r="X446" s="162"/>
      <c r="Y446" s="162"/>
      <c r="Z446" s="163"/>
      <c r="AA446" s="163"/>
      <c r="AB446" s="163"/>
      <c r="AC446" s="163"/>
      <c r="AD446" s="163"/>
      <c r="AE446" s="163"/>
      <c r="AF446" s="163"/>
      <c r="AG446" s="163" t="s">
        <v>222</v>
      </c>
      <c r="AH446" s="163">
        <v>0</v>
      </c>
      <c r="AI446" s="163"/>
      <c r="AJ446" s="163"/>
      <c r="AK446" s="163"/>
      <c r="AL446" s="163"/>
      <c r="AM446" s="163"/>
      <c r="AN446" s="163"/>
      <c r="AO446" s="163"/>
      <c r="AP446" s="163"/>
      <c r="AQ446" s="163"/>
      <c r="AR446" s="163"/>
      <c r="AS446" s="163"/>
      <c r="AT446" s="163"/>
      <c r="AU446" s="163"/>
      <c r="AV446" s="163"/>
      <c r="AW446" s="163"/>
      <c r="AX446" s="163"/>
      <c r="AY446" s="163"/>
      <c r="AZ446" s="163"/>
      <c r="BA446" s="163"/>
      <c r="BB446" s="163"/>
      <c r="BC446" s="163"/>
      <c r="BD446" s="163"/>
      <c r="BE446" s="163"/>
      <c r="BF446" s="163"/>
      <c r="BG446" s="163"/>
      <c r="BH446" s="163"/>
    </row>
    <row r="447" spans="1:60" outlineLevel="3" x14ac:dyDescent="0.2">
      <c r="A447" s="164"/>
      <c r="B447" s="165"/>
      <c r="C447" s="182" t="s">
        <v>975</v>
      </c>
      <c r="D447" s="183"/>
      <c r="E447" s="184">
        <v>15</v>
      </c>
      <c r="F447" s="162"/>
      <c r="G447" s="162"/>
      <c r="H447" s="162"/>
      <c r="I447" s="162"/>
      <c r="J447" s="162"/>
      <c r="K447" s="162"/>
      <c r="L447" s="162"/>
      <c r="M447" s="162"/>
      <c r="N447" s="166"/>
      <c r="O447" s="166"/>
      <c r="P447" s="166"/>
      <c r="Q447" s="166"/>
      <c r="R447" s="162"/>
      <c r="S447" s="162"/>
      <c r="T447" s="162"/>
      <c r="U447" s="162"/>
      <c r="V447" s="162"/>
      <c r="W447" s="162"/>
      <c r="X447" s="162"/>
      <c r="Y447" s="162"/>
      <c r="Z447" s="163"/>
      <c r="AA447" s="163"/>
      <c r="AB447" s="163"/>
      <c r="AC447" s="163"/>
      <c r="AD447" s="163"/>
      <c r="AE447" s="163"/>
      <c r="AF447" s="163"/>
      <c r="AG447" s="163" t="s">
        <v>222</v>
      </c>
      <c r="AH447" s="163">
        <v>0</v>
      </c>
      <c r="AI447" s="163"/>
      <c r="AJ447" s="163"/>
      <c r="AK447" s="163"/>
      <c r="AL447" s="163"/>
      <c r="AM447" s="163"/>
      <c r="AN447" s="163"/>
      <c r="AO447" s="163"/>
      <c r="AP447" s="163"/>
      <c r="AQ447" s="163"/>
      <c r="AR447" s="163"/>
      <c r="AS447" s="163"/>
      <c r="AT447" s="163"/>
      <c r="AU447" s="163"/>
      <c r="AV447" s="163"/>
      <c r="AW447" s="163"/>
      <c r="AX447" s="163"/>
      <c r="AY447" s="163"/>
      <c r="AZ447" s="163"/>
      <c r="BA447" s="163"/>
      <c r="BB447" s="163"/>
      <c r="BC447" s="163"/>
      <c r="BD447" s="163"/>
      <c r="BE447" s="163"/>
      <c r="BF447" s="163"/>
      <c r="BG447" s="163"/>
      <c r="BH447" s="163"/>
    </row>
    <row r="448" spans="1:60" outlineLevel="1" x14ac:dyDescent="0.2">
      <c r="A448" s="155">
        <v>95</v>
      </c>
      <c r="B448" s="156" t="s">
        <v>1108</v>
      </c>
      <c r="C448" s="157" t="s">
        <v>1109</v>
      </c>
      <c r="D448" s="158" t="s">
        <v>276</v>
      </c>
      <c r="E448" s="159">
        <v>32</v>
      </c>
      <c r="F448" s="11"/>
      <c r="G448" s="160">
        <f>ROUND(E448*F448,2)</f>
        <v>0</v>
      </c>
      <c r="H448" s="11">
        <v>0.5</v>
      </c>
      <c r="I448" s="160">
        <f>ROUND(E448*H448,2)</f>
        <v>16</v>
      </c>
      <c r="J448" s="11">
        <v>87</v>
      </c>
      <c r="K448" s="160">
        <f>ROUND(E448*J448,2)</f>
        <v>2784</v>
      </c>
      <c r="L448" s="160">
        <v>21</v>
      </c>
      <c r="M448" s="160">
        <f>G448*(1+L448/100)</f>
        <v>0</v>
      </c>
      <c r="N448" s="159">
        <v>0</v>
      </c>
      <c r="O448" s="159">
        <f>ROUND(E448*N448,2)</f>
        <v>0</v>
      </c>
      <c r="P448" s="159">
        <v>0</v>
      </c>
      <c r="Q448" s="159">
        <f>ROUND(E448*P448,2)</f>
        <v>0</v>
      </c>
      <c r="R448" s="160" t="s">
        <v>655</v>
      </c>
      <c r="S448" s="160" t="s">
        <v>217</v>
      </c>
      <c r="T448" s="161" t="s">
        <v>217</v>
      </c>
      <c r="U448" s="162">
        <v>0.15</v>
      </c>
      <c r="V448" s="162">
        <f>ROUND(E448*U448,2)</f>
        <v>4.8</v>
      </c>
      <c r="W448" s="162"/>
      <c r="X448" s="162" t="s">
        <v>218</v>
      </c>
      <c r="Y448" s="162" t="s">
        <v>175</v>
      </c>
      <c r="Z448" s="163"/>
      <c r="AA448" s="163"/>
      <c r="AB448" s="163"/>
      <c r="AC448" s="163"/>
      <c r="AD448" s="163"/>
      <c r="AE448" s="163"/>
      <c r="AF448" s="163"/>
      <c r="AG448" s="163" t="s">
        <v>219</v>
      </c>
      <c r="AH448" s="163"/>
      <c r="AI448" s="163"/>
      <c r="AJ448" s="163"/>
      <c r="AK448" s="163"/>
      <c r="AL448" s="163"/>
      <c r="AM448" s="163"/>
      <c r="AN448" s="163"/>
      <c r="AO448" s="163"/>
      <c r="AP448" s="163"/>
      <c r="AQ448" s="163"/>
      <c r="AR448" s="163"/>
      <c r="AS448" s="163"/>
      <c r="AT448" s="163"/>
      <c r="AU448" s="163"/>
      <c r="AV448" s="163"/>
      <c r="AW448" s="163"/>
      <c r="AX448" s="163"/>
      <c r="AY448" s="163"/>
      <c r="AZ448" s="163"/>
      <c r="BA448" s="163"/>
      <c r="BB448" s="163"/>
      <c r="BC448" s="163"/>
      <c r="BD448" s="163"/>
      <c r="BE448" s="163"/>
      <c r="BF448" s="163"/>
      <c r="BG448" s="163"/>
      <c r="BH448" s="163"/>
    </row>
    <row r="449" spans="1:60" outlineLevel="2" x14ac:dyDescent="0.2">
      <c r="A449" s="164"/>
      <c r="B449" s="165"/>
      <c r="C449" s="269" t="s">
        <v>1110</v>
      </c>
      <c r="D449" s="270"/>
      <c r="E449" s="270"/>
      <c r="F449" s="270"/>
      <c r="G449" s="270"/>
      <c r="H449" s="162"/>
      <c r="I449" s="162"/>
      <c r="J449" s="162"/>
      <c r="K449" s="162"/>
      <c r="L449" s="162"/>
      <c r="M449" s="162"/>
      <c r="N449" s="166"/>
      <c r="O449" s="166"/>
      <c r="P449" s="166"/>
      <c r="Q449" s="166"/>
      <c r="R449" s="162"/>
      <c r="S449" s="162"/>
      <c r="T449" s="162"/>
      <c r="U449" s="162"/>
      <c r="V449" s="162"/>
      <c r="W449" s="162"/>
      <c r="X449" s="162"/>
      <c r="Y449" s="162"/>
      <c r="Z449" s="163"/>
      <c r="AA449" s="163"/>
      <c r="AB449" s="163"/>
      <c r="AC449" s="163"/>
      <c r="AD449" s="163"/>
      <c r="AE449" s="163"/>
      <c r="AF449" s="163"/>
      <c r="AG449" s="163" t="s">
        <v>221</v>
      </c>
      <c r="AH449" s="163"/>
      <c r="AI449" s="163"/>
      <c r="AJ449" s="163"/>
      <c r="AK449" s="163"/>
      <c r="AL449" s="163"/>
      <c r="AM449" s="163"/>
      <c r="AN449" s="163"/>
      <c r="AO449" s="163"/>
      <c r="AP449" s="163"/>
      <c r="AQ449" s="163"/>
      <c r="AR449" s="163"/>
      <c r="AS449" s="163"/>
      <c r="AT449" s="163"/>
      <c r="AU449" s="163"/>
      <c r="AV449" s="163"/>
      <c r="AW449" s="163"/>
      <c r="AX449" s="163"/>
      <c r="AY449" s="163"/>
      <c r="AZ449" s="163"/>
      <c r="BA449" s="173" t="str">
        <f>C449</f>
        <v>napuštění a vypuštění vody, dodání vody a desinfekčního prostředku, náklady na bakteriologický rozbor vody,</v>
      </c>
      <c r="BB449" s="163"/>
      <c r="BC449" s="163"/>
      <c r="BD449" s="163"/>
      <c r="BE449" s="163"/>
      <c r="BF449" s="163"/>
      <c r="BG449" s="163"/>
      <c r="BH449" s="163"/>
    </row>
    <row r="450" spans="1:60" outlineLevel="2" x14ac:dyDescent="0.2">
      <c r="A450" s="164"/>
      <c r="B450" s="165"/>
      <c r="C450" s="182" t="s">
        <v>933</v>
      </c>
      <c r="D450" s="183"/>
      <c r="E450" s="184"/>
      <c r="F450" s="162"/>
      <c r="G450" s="162"/>
      <c r="H450" s="162"/>
      <c r="I450" s="162"/>
      <c r="J450" s="162"/>
      <c r="K450" s="162"/>
      <c r="L450" s="162"/>
      <c r="M450" s="162"/>
      <c r="N450" s="166"/>
      <c r="O450" s="166"/>
      <c r="P450" s="166"/>
      <c r="Q450" s="166"/>
      <c r="R450" s="162"/>
      <c r="S450" s="162"/>
      <c r="T450" s="162"/>
      <c r="U450" s="162"/>
      <c r="V450" s="162"/>
      <c r="W450" s="162"/>
      <c r="X450" s="162"/>
      <c r="Y450" s="162"/>
      <c r="Z450" s="163"/>
      <c r="AA450" s="163"/>
      <c r="AB450" s="163"/>
      <c r="AC450" s="163"/>
      <c r="AD450" s="163"/>
      <c r="AE450" s="163"/>
      <c r="AF450" s="163"/>
      <c r="AG450" s="163" t="s">
        <v>222</v>
      </c>
      <c r="AH450" s="163">
        <v>0</v>
      </c>
      <c r="AI450" s="163"/>
      <c r="AJ450" s="163"/>
      <c r="AK450" s="163"/>
      <c r="AL450" s="163"/>
      <c r="AM450" s="163"/>
      <c r="AN450" s="163"/>
      <c r="AO450" s="163"/>
      <c r="AP450" s="163"/>
      <c r="AQ450" s="163"/>
      <c r="AR450" s="163"/>
      <c r="AS450" s="163"/>
      <c r="AT450" s="163"/>
      <c r="AU450" s="163"/>
      <c r="AV450" s="163"/>
      <c r="AW450" s="163"/>
      <c r="AX450" s="163"/>
      <c r="AY450" s="163"/>
      <c r="AZ450" s="163"/>
      <c r="BA450" s="163"/>
      <c r="BB450" s="163"/>
      <c r="BC450" s="163"/>
      <c r="BD450" s="163"/>
      <c r="BE450" s="163"/>
      <c r="BF450" s="163"/>
      <c r="BG450" s="163"/>
      <c r="BH450" s="163"/>
    </row>
    <row r="451" spans="1:60" outlineLevel="3" x14ac:dyDescent="0.2">
      <c r="A451" s="164"/>
      <c r="B451" s="165"/>
      <c r="C451" s="182" t="s">
        <v>961</v>
      </c>
      <c r="D451" s="183"/>
      <c r="E451" s="184">
        <v>15</v>
      </c>
      <c r="F451" s="162"/>
      <c r="G451" s="162"/>
      <c r="H451" s="162"/>
      <c r="I451" s="162"/>
      <c r="J451" s="162"/>
      <c r="K451" s="162"/>
      <c r="L451" s="162"/>
      <c r="M451" s="162"/>
      <c r="N451" s="166"/>
      <c r="O451" s="166"/>
      <c r="P451" s="166"/>
      <c r="Q451" s="166"/>
      <c r="R451" s="162"/>
      <c r="S451" s="162"/>
      <c r="T451" s="162"/>
      <c r="U451" s="162"/>
      <c r="V451" s="162"/>
      <c r="W451" s="162"/>
      <c r="X451" s="162"/>
      <c r="Y451" s="162"/>
      <c r="Z451" s="163"/>
      <c r="AA451" s="163"/>
      <c r="AB451" s="163"/>
      <c r="AC451" s="163"/>
      <c r="AD451" s="163"/>
      <c r="AE451" s="163"/>
      <c r="AF451" s="163"/>
      <c r="AG451" s="163" t="s">
        <v>222</v>
      </c>
      <c r="AH451" s="163">
        <v>0</v>
      </c>
      <c r="AI451" s="163"/>
      <c r="AJ451" s="163"/>
      <c r="AK451" s="163"/>
      <c r="AL451" s="163"/>
      <c r="AM451" s="163"/>
      <c r="AN451" s="163"/>
      <c r="AO451" s="163"/>
      <c r="AP451" s="163"/>
      <c r="AQ451" s="163"/>
      <c r="AR451" s="163"/>
      <c r="AS451" s="163"/>
      <c r="AT451" s="163"/>
      <c r="AU451" s="163"/>
      <c r="AV451" s="163"/>
      <c r="AW451" s="163"/>
      <c r="AX451" s="163"/>
      <c r="AY451" s="163"/>
      <c r="AZ451" s="163"/>
      <c r="BA451" s="163"/>
      <c r="BB451" s="163"/>
      <c r="BC451" s="163"/>
      <c r="BD451" s="163"/>
      <c r="BE451" s="163"/>
      <c r="BF451" s="163"/>
      <c r="BG451" s="163"/>
      <c r="BH451" s="163"/>
    </row>
    <row r="452" spans="1:60" outlineLevel="3" x14ac:dyDescent="0.2">
      <c r="A452" s="164"/>
      <c r="B452" s="165"/>
      <c r="C452" s="182" t="s">
        <v>962</v>
      </c>
      <c r="D452" s="183"/>
      <c r="E452" s="184">
        <v>9</v>
      </c>
      <c r="F452" s="162"/>
      <c r="G452" s="162"/>
      <c r="H452" s="162"/>
      <c r="I452" s="162"/>
      <c r="J452" s="162"/>
      <c r="K452" s="162"/>
      <c r="L452" s="162"/>
      <c r="M452" s="162"/>
      <c r="N452" s="166"/>
      <c r="O452" s="166"/>
      <c r="P452" s="166"/>
      <c r="Q452" s="166"/>
      <c r="R452" s="162"/>
      <c r="S452" s="162"/>
      <c r="T452" s="162"/>
      <c r="U452" s="162"/>
      <c r="V452" s="162"/>
      <c r="W452" s="162"/>
      <c r="X452" s="162"/>
      <c r="Y452" s="162"/>
      <c r="Z452" s="163"/>
      <c r="AA452" s="163"/>
      <c r="AB452" s="163"/>
      <c r="AC452" s="163"/>
      <c r="AD452" s="163"/>
      <c r="AE452" s="163"/>
      <c r="AF452" s="163"/>
      <c r="AG452" s="163" t="s">
        <v>222</v>
      </c>
      <c r="AH452" s="163">
        <v>0</v>
      </c>
      <c r="AI452" s="163"/>
      <c r="AJ452" s="163"/>
      <c r="AK452" s="163"/>
      <c r="AL452" s="163"/>
      <c r="AM452" s="163"/>
      <c r="AN452" s="163"/>
      <c r="AO452" s="163"/>
      <c r="AP452" s="163"/>
      <c r="AQ452" s="163"/>
      <c r="AR452" s="163"/>
      <c r="AS452" s="163"/>
      <c r="AT452" s="163"/>
      <c r="AU452" s="163"/>
      <c r="AV452" s="163"/>
      <c r="AW452" s="163"/>
      <c r="AX452" s="163"/>
      <c r="AY452" s="163"/>
      <c r="AZ452" s="163"/>
      <c r="BA452" s="163"/>
      <c r="BB452" s="163"/>
      <c r="BC452" s="163"/>
      <c r="BD452" s="163"/>
      <c r="BE452" s="163"/>
      <c r="BF452" s="163"/>
      <c r="BG452" s="163"/>
      <c r="BH452" s="163"/>
    </row>
    <row r="453" spans="1:60" outlineLevel="3" x14ac:dyDescent="0.2">
      <c r="A453" s="164"/>
      <c r="B453" s="165"/>
      <c r="C453" s="182" t="s">
        <v>950</v>
      </c>
      <c r="D453" s="183"/>
      <c r="E453" s="184">
        <v>3</v>
      </c>
      <c r="F453" s="162"/>
      <c r="G453" s="162"/>
      <c r="H453" s="162"/>
      <c r="I453" s="162"/>
      <c r="J453" s="162"/>
      <c r="K453" s="162"/>
      <c r="L453" s="162"/>
      <c r="M453" s="162"/>
      <c r="N453" s="166"/>
      <c r="O453" s="166"/>
      <c r="P453" s="166"/>
      <c r="Q453" s="166"/>
      <c r="R453" s="162"/>
      <c r="S453" s="162"/>
      <c r="T453" s="162"/>
      <c r="U453" s="162"/>
      <c r="V453" s="162"/>
      <c r="W453" s="162"/>
      <c r="X453" s="162"/>
      <c r="Y453" s="162"/>
      <c r="Z453" s="163"/>
      <c r="AA453" s="163"/>
      <c r="AB453" s="163"/>
      <c r="AC453" s="163"/>
      <c r="AD453" s="163"/>
      <c r="AE453" s="163"/>
      <c r="AF453" s="163"/>
      <c r="AG453" s="163" t="s">
        <v>222</v>
      </c>
      <c r="AH453" s="163">
        <v>0</v>
      </c>
      <c r="AI453" s="163"/>
      <c r="AJ453" s="163"/>
      <c r="AK453" s="163"/>
      <c r="AL453" s="163"/>
      <c r="AM453" s="163"/>
      <c r="AN453" s="163"/>
      <c r="AO453" s="163"/>
      <c r="AP453" s="163"/>
      <c r="AQ453" s="163"/>
      <c r="AR453" s="163"/>
      <c r="AS453" s="163"/>
      <c r="AT453" s="163"/>
      <c r="AU453" s="163"/>
      <c r="AV453" s="163"/>
      <c r="AW453" s="163"/>
      <c r="AX453" s="163"/>
      <c r="AY453" s="163"/>
      <c r="AZ453" s="163"/>
      <c r="BA453" s="163"/>
      <c r="BB453" s="163"/>
      <c r="BC453" s="163"/>
      <c r="BD453" s="163"/>
      <c r="BE453" s="163"/>
      <c r="BF453" s="163"/>
      <c r="BG453" s="163"/>
      <c r="BH453" s="163"/>
    </row>
    <row r="454" spans="1:60" outlineLevel="3" x14ac:dyDescent="0.2">
      <c r="A454" s="164"/>
      <c r="B454" s="165"/>
      <c r="C454" s="182" t="s">
        <v>963</v>
      </c>
      <c r="D454" s="183"/>
      <c r="E454" s="184">
        <v>5</v>
      </c>
      <c r="F454" s="162"/>
      <c r="G454" s="162"/>
      <c r="H454" s="162"/>
      <c r="I454" s="162"/>
      <c r="J454" s="162"/>
      <c r="K454" s="162"/>
      <c r="L454" s="162"/>
      <c r="M454" s="162"/>
      <c r="N454" s="166"/>
      <c r="O454" s="166"/>
      <c r="P454" s="166"/>
      <c r="Q454" s="166"/>
      <c r="R454" s="162"/>
      <c r="S454" s="162"/>
      <c r="T454" s="162"/>
      <c r="U454" s="162"/>
      <c r="V454" s="162"/>
      <c r="W454" s="162"/>
      <c r="X454" s="162"/>
      <c r="Y454" s="162"/>
      <c r="Z454" s="163"/>
      <c r="AA454" s="163"/>
      <c r="AB454" s="163"/>
      <c r="AC454" s="163"/>
      <c r="AD454" s="163"/>
      <c r="AE454" s="163"/>
      <c r="AF454" s="163"/>
      <c r="AG454" s="163" t="s">
        <v>222</v>
      </c>
      <c r="AH454" s="163">
        <v>0</v>
      </c>
      <c r="AI454" s="163"/>
      <c r="AJ454" s="163"/>
      <c r="AK454" s="163"/>
      <c r="AL454" s="163"/>
      <c r="AM454" s="163"/>
      <c r="AN454" s="163"/>
      <c r="AO454" s="163"/>
      <c r="AP454" s="163"/>
      <c r="AQ454" s="163"/>
      <c r="AR454" s="163"/>
      <c r="AS454" s="163"/>
      <c r="AT454" s="163"/>
      <c r="AU454" s="163"/>
      <c r="AV454" s="163"/>
      <c r="AW454" s="163"/>
      <c r="AX454" s="163"/>
      <c r="AY454" s="163"/>
      <c r="AZ454" s="163"/>
      <c r="BA454" s="163"/>
      <c r="BB454" s="163"/>
      <c r="BC454" s="163"/>
      <c r="BD454" s="163"/>
      <c r="BE454" s="163"/>
      <c r="BF454" s="163"/>
      <c r="BG454" s="163"/>
      <c r="BH454" s="163"/>
    </row>
    <row r="455" spans="1:60" outlineLevel="1" x14ac:dyDescent="0.2">
      <c r="A455" s="155">
        <v>96</v>
      </c>
      <c r="B455" s="156" t="s">
        <v>1111</v>
      </c>
      <c r="C455" s="157" t="s">
        <v>1112</v>
      </c>
      <c r="D455" s="158" t="s">
        <v>276</v>
      </c>
      <c r="E455" s="159">
        <v>22</v>
      </c>
      <c r="F455" s="11"/>
      <c r="G455" s="160">
        <f>ROUND(E455*F455,2)</f>
        <v>0</v>
      </c>
      <c r="H455" s="11">
        <v>3.14</v>
      </c>
      <c r="I455" s="160">
        <f>ROUND(E455*H455,2)</f>
        <v>69.08</v>
      </c>
      <c r="J455" s="11">
        <v>121.86</v>
      </c>
      <c r="K455" s="160">
        <f>ROUND(E455*J455,2)</f>
        <v>2680.92</v>
      </c>
      <c r="L455" s="160">
        <v>21</v>
      </c>
      <c r="M455" s="160">
        <f>G455*(1+L455/100)</f>
        <v>0</v>
      </c>
      <c r="N455" s="159">
        <v>0</v>
      </c>
      <c r="O455" s="159">
        <f>ROUND(E455*N455,2)</f>
        <v>0</v>
      </c>
      <c r="P455" s="159">
        <v>0</v>
      </c>
      <c r="Q455" s="159">
        <f>ROUND(E455*P455,2)</f>
        <v>0</v>
      </c>
      <c r="R455" s="160" t="s">
        <v>655</v>
      </c>
      <c r="S455" s="160" t="s">
        <v>217</v>
      </c>
      <c r="T455" s="161" t="s">
        <v>217</v>
      </c>
      <c r="U455" s="162">
        <v>0.21</v>
      </c>
      <c r="V455" s="162">
        <f>ROUND(E455*U455,2)</f>
        <v>4.62</v>
      </c>
      <c r="W455" s="162"/>
      <c r="X455" s="162" t="s">
        <v>218</v>
      </c>
      <c r="Y455" s="162" t="s">
        <v>175</v>
      </c>
      <c r="Z455" s="163"/>
      <c r="AA455" s="163"/>
      <c r="AB455" s="163"/>
      <c r="AC455" s="163"/>
      <c r="AD455" s="163"/>
      <c r="AE455" s="163"/>
      <c r="AF455" s="163"/>
      <c r="AG455" s="163" t="s">
        <v>219</v>
      </c>
      <c r="AH455" s="163"/>
      <c r="AI455" s="163"/>
      <c r="AJ455" s="163"/>
      <c r="AK455" s="163"/>
      <c r="AL455" s="163"/>
      <c r="AM455" s="163"/>
      <c r="AN455" s="163"/>
      <c r="AO455" s="163"/>
      <c r="AP455" s="163"/>
      <c r="AQ455" s="163"/>
      <c r="AR455" s="163"/>
      <c r="AS455" s="163"/>
      <c r="AT455" s="163"/>
      <c r="AU455" s="163"/>
      <c r="AV455" s="163"/>
      <c r="AW455" s="163"/>
      <c r="AX455" s="163"/>
      <c r="AY455" s="163"/>
      <c r="AZ455" s="163"/>
      <c r="BA455" s="163"/>
      <c r="BB455" s="163"/>
      <c r="BC455" s="163"/>
      <c r="BD455" s="163"/>
      <c r="BE455" s="163"/>
      <c r="BF455" s="163"/>
      <c r="BG455" s="163"/>
      <c r="BH455" s="163"/>
    </row>
    <row r="456" spans="1:60" outlineLevel="2" x14ac:dyDescent="0.2">
      <c r="A456" s="164"/>
      <c r="B456" s="165"/>
      <c r="C456" s="269" t="s">
        <v>1110</v>
      </c>
      <c r="D456" s="270"/>
      <c r="E456" s="270"/>
      <c r="F456" s="270"/>
      <c r="G456" s="270"/>
      <c r="H456" s="162"/>
      <c r="I456" s="162"/>
      <c r="J456" s="162"/>
      <c r="K456" s="162"/>
      <c r="L456" s="162"/>
      <c r="M456" s="162"/>
      <c r="N456" s="166"/>
      <c r="O456" s="166"/>
      <c r="P456" s="166"/>
      <c r="Q456" s="166"/>
      <c r="R456" s="162"/>
      <c r="S456" s="162"/>
      <c r="T456" s="162"/>
      <c r="U456" s="162"/>
      <c r="V456" s="162"/>
      <c r="W456" s="162"/>
      <c r="X456" s="162"/>
      <c r="Y456" s="162"/>
      <c r="Z456" s="163"/>
      <c r="AA456" s="163"/>
      <c r="AB456" s="163"/>
      <c r="AC456" s="163"/>
      <c r="AD456" s="163"/>
      <c r="AE456" s="163"/>
      <c r="AF456" s="163"/>
      <c r="AG456" s="163" t="s">
        <v>221</v>
      </c>
      <c r="AH456" s="163"/>
      <c r="AI456" s="163"/>
      <c r="AJ456" s="163"/>
      <c r="AK456" s="163"/>
      <c r="AL456" s="163"/>
      <c r="AM456" s="163"/>
      <c r="AN456" s="163"/>
      <c r="AO456" s="163"/>
      <c r="AP456" s="163"/>
      <c r="AQ456" s="163"/>
      <c r="AR456" s="163"/>
      <c r="AS456" s="163"/>
      <c r="AT456" s="163"/>
      <c r="AU456" s="163"/>
      <c r="AV456" s="163"/>
      <c r="AW456" s="163"/>
      <c r="AX456" s="163"/>
      <c r="AY456" s="163"/>
      <c r="AZ456" s="163"/>
      <c r="BA456" s="173" t="str">
        <f>C456</f>
        <v>napuštění a vypuštění vody, dodání vody a desinfekčního prostředku, náklady na bakteriologický rozbor vody,</v>
      </c>
      <c r="BB456" s="163"/>
      <c r="BC456" s="163"/>
      <c r="BD456" s="163"/>
      <c r="BE456" s="163"/>
      <c r="BF456" s="163"/>
      <c r="BG456" s="163"/>
      <c r="BH456" s="163"/>
    </row>
    <row r="457" spans="1:60" outlineLevel="2" x14ac:dyDescent="0.2">
      <c r="A457" s="164"/>
      <c r="B457" s="165"/>
      <c r="C457" s="182" t="s">
        <v>933</v>
      </c>
      <c r="D457" s="183"/>
      <c r="E457" s="184"/>
      <c r="F457" s="162"/>
      <c r="G457" s="162"/>
      <c r="H457" s="162"/>
      <c r="I457" s="162"/>
      <c r="J457" s="162"/>
      <c r="K457" s="162"/>
      <c r="L457" s="162"/>
      <c r="M457" s="162"/>
      <c r="N457" s="166"/>
      <c r="O457" s="166"/>
      <c r="P457" s="166"/>
      <c r="Q457" s="166"/>
      <c r="R457" s="162"/>
      <c r="S457" s="162"/>
      <c r="T457" s="162"/>
      <c r="U457" s="162"/>
      <c r="V457" s="162"/>
      <c r="W457" s="162"/>
      <c r="X457" s="162"/>
      <c r="Y457" s="162"/>
      <c r="Z457" s="163"/>
      <c r="AA457" s="163"/>
      <c r="AB457" s="163"/>
      <c r="AC457" s="163"/>
      <c r="AD457" s="163"/>
      <c r="AE457" s="163"/>
      <c r="AF457" s="163"/>
      <c r="AG457" s="163" t="s">
        <v>222</v>
      </c>
      <c r="AH457" s="163">
        <v>0</v>
      </c>
      <c r="AI457" s="163"/>
      <c r="AJ457" s="163"/>
      <c r="AK457" s="163"/>
      <c r="AL457" s="163"/>
      <c r="AM457" s="163"/>
      <c r="AN457" s="163"/>
      <c r="AO457" s="163"/>
      <c r="AP457" s="163"/>
      <c r="AQ457" s="163"/>
      <c r="AR457" s="163"/>
      <c r="AS457" s="163"/>
      <c r="AT457" s="163"/>
      <c r="AU457" s="163"/>
      <c r="AV457" s="163"/>
      <c r="AW457" s="163"/>
      <c r="AX457" s="163"/>
      <c r="AY457" s="163"/>
      <c r="AZ457" s="163"/>
      <c r="BA457" s="163"/>
      <c r="BB457" s="163"/>
      <c r="BC457" s="163"/>
      <c r="BD457" s="163"/>
      <c r="BE457" s="163"/>
      <c r="BF457" s="163"/>
      <c r="BG457" s="163"/>
      <c r="BH457" s="163"/>
    </row>
    <row r="458" spans="1:60" outlineLevel="3" x14ac:dyDescent="0.2">
      <c r="A458" s="164"/>
      <c r="B458" s="165"/>
      <c r="C458" s="182" t="s">
        <v>970</v>
      </c>
      <c r="D458" s="183"/>
      <c r="E458" s="184">
        <v>22</v>
      </c>
      <c r="F458" s="162"/>
      <c r="G458" s="162"/>
      <c r="H458" s="162"/>
      <c r="I458" s="162"/>
      <c r="J458" s="162"/>
      <c r="K458" s="162"/>
      <c r="L458" s="162"/>
      <c r="M458" s="162"/>
      <c r="N458" s="166"/>
      <c r="O458" s="166"/>
      <c r="P458" s="166"/>
      <c r="Q458" s="166"/>
      <c r="R458" s="162"/>
      <c r="S458" s="162"/>
      <c r="T458" s="162"/>
      <c r="U458" s="162"/>
      <c r="V458" s="162"/>
      <c r="W458" s="162"/>
      <c r="X458" s="162"/>
      <c r="Y458" s="162"/>
      <c r="Z458" s="163"/>
      <c r="AA458" s="163"/>
      <c r="AB458" s="163"/>
      <c r="AC458" s="163"/>
      <c r="AD458" s="163"/>
      <c r="AE458" s="163"/>
      <c r="AF458" s="163"/>
      <c r="AG458" s="163" t="s">
        <v>222</v>
      </c>
      <c r="AH458" s="163">
        <v>0</v>
      </c>
      <c r="AI458" s="163"/>
      <c r="AJ458" s="163"/>
      <c r="AK458" s="163"/>
      <c r="AL458" s="163"/>
      <c r="AM458" s="163"/>
      <c r="AN458" s="163"/>
      <c r="AO458" s="163"/>
      <c r="AP458" s="163"/>
      <c r="AQ458" s="163"/>
      <c r="AR458" s="163"/>
      <c r="AS458" s="163"/>
      <c r="AT458" s="163"/>
      <c r="AU458" s="163"/>
      <c r="AV458" s="163"/>
      <c r="AW458" s="163"/>
      <c r="AX458" s="163"/>
      <c r="AY458" s="163"/>
      <c r="AZ458" s="163"/>
      <c r="BA458" s="163"/>
      <c r="BB458" s="163"/>
      <c r="BC458" s="163"/>
      <c r="BD458" s="163"/>
      <c r="BE458" s="163"/>
      <c r="BF458" s="163"/>
      <c r="BG458" s="163"/>
      <c r="BH458" s="163"/>
    </row>
    <row r="459" spans="1:60" outlineLevel="1" x14ac:dyDescent="0.2">
      <c r="A459" s="155">
        <v>97</v>
      </c>
      <c r="B459" s="156" t="s">
        <v>1113</v>
      </c>
      <c r="C459" s="157" t="s">
        <v>1114</v>
      </c>
      <c r="D459" s="158" t="s">
        <v>276</v>
      </c>
      <c r="E459" s="159">
        <v>15</v>
      </c>
      <c r="F459" s="11"/>
      <c r="G459" s="160">
        <f>ROUND(E459*F459,2)</f>
        <v>0</v>
      </c>
      <c r="H459" s="11">
        <v>8.06</v>
      </c>
      <c r="I459" s="160">
        <f>ROUND(E459*H459,2)</f>
        <v>120.9</v>
      </c>
      <c r="J459" s="11">
        <v>230.94</v>
      </c>
      <c r="K459" s="160">
        <f>ROUND(E459*J459,2)</f>
        <v>3464.1</v>
      </c>
      <c r="L459" s="160">
        <v>21</v>
      </c>
      <c r="M459" s="160">
        <f>G459*(1+L459/100)</f>
        <v>0</v>
      </c>
      <c r="N459" s="159">
        <v>0</v>
      </c>
      <c r="O459" s="159">
        <f>ROUND(E459*N459,2)</f>
        <v>0</v>
      </c>
      <c r="P459" s="159">
        <v>0</v>
      </c>
      <c r="Q459" s="159">
        <f>ROUND(E459*P459,2)</f>
        <v>0</v>
      </c>
      <c r="R459" s="160" t="s">
        <v>655</v>
      </c>
      <c r="S459" s="160" t="s">
        <v>217</v>
      </c>
      <c r="T459" s="161" t="s">
        <v>217</v>
      </c>
      <c r="U459" s="162">
        <v>0.4</v>
      </c>
      <c r="V459" s="162">
        <f>ROUND(E459*U459,2)</f>
        <v>6</v>
      </c>
      <c r="W459" s="162"/>
      <c r="X459" s="162" t="s">
        <v>218</v>
      </c>
      <c r="Y459" s="162" t="s">
        <v>175</v>
      </c>
      <c r="Z459" s="163"/>
      <c r="AA459" s="163"/>
      <c r="AB459" s="163"/>
      <c r="AC459" s="163"/>
      <c r="AD459" s="163"/>
      <c r="AE459" s="163"/>
      <c r="AF459" s="163"/>
      <c r="AG459" s="163" t="s">
        <v>219</v>
      </c>
      <c r="AH459" s="163"/>
      <c r="AI459" s="163"/>
      <c r="AJ459" s="163"/>
      <c r="AK459" s="163"/>
      <c r="AL459" s="163"/>
      <c r="AM459" s="163"/>
      <c r="AN459" s="163"/>
      <c r="AO459" s="163"/>
      <c r="AP459" s="163"/>
      <c r="AQ459" s="163"/>
      <c r="AR459" s="163"/>
      <c r="AS459" s="163"/>
      <c r="AT459" s="163"/>
      <c r="AU459" s="163"/>
      <c r="AV459" s="163"/>
      <c r="AW459" s="163"/>
      <c r="AX459" s="163"/>
      <c r="AY459" s="163"/>
      <c r="AZ459" s="163"/>
      <c r="BA459" s="163"/>
      <c r="BB459" s="163"/>
      <c r="BC459" s="163"/>
      <c r="BD459" s="163"/>
      <c r="BE459" s="163"/>
      <c r="BF459" s="163"/>
      <c r="BG459" s="163"/>
      <c r="BH459" s="163"/>
    </row>
    <row r="460" spans="1:60" outlineLevel="2" x14ac:dyDescent="0.2">
      <c r="A460" s="164"/>
      <c r="B460" s="165"/>
      <c r="C460" s="269" t="s">
        <v>1110</v>
      </c>
      <c r="D460" s="270"/>
      <c r="E460" s="270"/>
      <c r="F460" s="270"/>
      <c r="G460" s="270"/>
      <c r="H460" s="162"/>
      <c r="I460" s="162"/>
      <c r="J460" s="162"/>
      <c r="K460" s="162"/>
      <c r="L460" s="162"/>
      <c r="M460" s="162"/>
      <c r="N460" s="166"/>
      <c r="O460" s="166"/>
      <c r="P460" s="166"/>
      <c r="Q460" s="166"/>
      <c r="R460" s="162"/>
      <c r="S460" s="162"/>
      <c r="T460" s="162"/>
      <c r="U460" s="162"/>
      <c r="V460" s="162"/>
      <c r="W460" s="162"/>
      <c r="X460" s="162"/>
      <c r="Y460" s="162"/>
      <c r="Z460" s="163"/>
      <c r="AA460" s="163"/>
      <c r="AB460" s="163"/>
      <c r="AC460" s="163"/>
      <c r="AD460" s="163"/>
      <c r="AE460" s="163"/>
      <c r="AF460" s="163"/>
      <c r="AG460" s="163" t="s">
        <v>221</v>
      </c>
      <c r="AH460" s="163"/>
      <c r="AI460" s="163"/>
      <c r="AJ460" s="163"/>
      <c r="AK460" s="163"/>
      <c r="AL460" s="163"/>
      <c r="AM460" s="163"/>
      <c r="AN460" s="163"/>
      <c r="AO460" s="163"/>
      <c r="AP460" s="163"/>
      <c r="AQ460" s="163"/>
      <c r="AR460" s="163"/>
      <c r="AS460" s="163"/>
      <c r="AT460" s="163"/>
      <c r="AU460" s="163"/>
      <c r="AV460" s="163"/>
      <c r="AW460" s="163"/>
      <c r="AX460" s="163"/>
      <c r="AY460" s="163"/>
      <c r="AZ460" s="163"/>
      <c r="BA460" s="173" t="str">
        <f>C460</f>
        <v>napuštění a vypuštění vody, dodání vody a desinfekčního prostředku, náklady na bakteriologický rozbor vody,</v>
      </c>
      <c r="BB460" s="163"/>
      <c r="BC460" s="163"/>
      <c r="BD460" s="163"/>
      <c r="BE460" s="163"/>
      <c r="BF460" s="163"/>
      <c r="BG460" s="163"/>
      <c r="BH460" s="163"/>
    </row>
    <row r="461" spans="1:60" outlineLevel="2" x14ac:dyDescent="0.2">
      <c r="A461" s="164"/>
      <c r="B461" s="165"/>
      <c r="C461" s="182" t="s">
        <v>933</v>
      </c>
      <c r="D461" s="183"/>
      <c r="E461" s="184"/>
      <c r="F461" s="162"/>
      <c r="G461" s="162"/>
      <c r="H461" s="162"/>
      <c r="I461" s="162"/>
      <c r="J461" s="162"/>
      <c r="K461" s="162"/>
      <c r="L461" s="162"/>
      <c r="M461" s="162"/>
      <c r="N461" s="166"/>
      <c r="O461" s="166"/>
      <c r="P461" s="166"/>
      <c r="Q461" s="166"/>
      <c r="R461" s="162"/>
      <c r="S461" s="162"/>
      <c r="T461" s="162"/>
      <c r="U461" s="162"/>
      <c r="V461" s="162"/>
      <c r="W461" s="162"/>
      <c r="X461" s="162"/>
      <c r="Y461" s="162"/>
      <c r="Z461" s="163"/>
      <c r="AA461" s="163"/>
      <c r="AB461" s="163"/>
      <c r="AC461" s="163"/>
      <c r="AD461" s="163"/>
      <c r="AE461" s="163"/>
      <c r="AF461" s="163"/>
      <c r="AG461" s="163" t="s">
        <v>222</v>
      </c>
      <c r="AH461" s="163">
        <v>0</v>
      </c>
      <c r="AI461" s="163"/>
      <c r="AJ461" s="163"/>
      <c r="AK461" s="163"/>
      <c r="AL461" s="163"/>
      <c r="AM461" s="163"/>
      <c r="AN461" s="163"/>
      <c r="AO461" s="163"/>
      <c r="AP461" s="163"/>
      <c r="AQ461" s="163"/>
      <c r="AR461" s="163"/>
      <c r="AS461" s="163"/>
      <c r="AT461" s="163"/>
      <c r="AU461" s="163"/>
      <c r="AV461" s="163"/>
      <c r="AW461" s="163"/>
      <c r="AX461" s="163"/>
      <c r="AY461" s="163"/>
      <c r="AZ461" s="163"/>
      <c r="BA461" s="163"/>
      <c r="BB461" s="163"/>
      <c r="BC461" s="163"/>
      <c r="BD461" s="163"/>
      <c r="BE461" s="163"/>
      <c r="BF461" s="163"/>
      <c r="BG461" s="163"/>
      <c r="BH461" s="163"/>
    </row>
    <row r="462" spans="1:60" outlineLevel="3" x14ac:dyDescent="0.2">
      <c r="A462" s="164"/>
      <c r="B462" s="165"/>
      <c r="C462" s="182" t="s">
        <v>975</v>
      </c>
      <c r="D462" s="183"/>
      <c r="E462" s="184">
        <v>15</v>
      </c>
      <c r="F462" s="162"/>
      <c r="G462" s="162"/>
      <c r="H462" s="162"/>
      <c r="I462" s="162"/>
      <c r="J462" s="162"/>
      <c r="K462" s="162"/>
      <c r="L462" s="162"/>
      <c r="M462" s="162"/>
      <c r="N462" s="166"/>
      <c r="O462" s="166"/>
      <c r="P462" s="166"/>
      <c r="Q462" s="166"/>
      <c r="R462" s="162"/>
      <c r="S462" s="162"/>
      <c r="T462" s="162"/>
      <c r="U462" s="162"/>
      <c r="V462" s="162"/>
      <c r="W462" s="162"/>
      <c r="X462" s="162"/>
      <c r="Y462" s="162"/>
      <c r="Z462" s="163"/>
      <c r="AA462" s="163"/>
      <c r="AB462" s="163"/>
      <c r="AC462" s="163"/>
      <c r="AD462" s="163"/>
      <c r="AE462" s="163"/>
      <c r="AF462" s="163"/>
      <c r="AG462" s="163" t="s">
        <v>222</v>
      </c>
      <c r="AH462" s="163">
        <v>0</v>
      </c>
      <c r="AI462" s="163"/>
      <c r="AJ462" s="163"/>
      <c r="AK462" s="163"/>
      <c r="AL462" s="163"/>
      <c r="AM462" s="163"/>
      <c r="AN462" s="163"/>
      <c r="AO462" s="163"/>
      <c r="AP462" s="163"/>
      <c r="AQ462" s="163"/>
      <c r="AR462" s="163"/>
      <c r="AS462" s="163"/>
      <c r="AT462" s="163"/>
      <c r="AU462" s="163"/>
      <c r="AV462" s="163"/>
      <c r="AW462" s="163"/>
      <c r="AX462" s="163"/>
      <c r="AY462" s="163"/>
      <c r="AZ462" s="163"/>
      <c r="BA462" s="163"/>
      <c r="BB462" s="163"/>
      <c r="BC462" s="163"/>
      <c r="BD462" s="163"/>
      <c r="BE462" s="163"/>
      <c r="BF462" s="163"/>
      <c r="BG462" s="163"/>
      <c r="BH462" s="163"/>
    </row>
    <row r="463" spans="1:60" ht="22.5" outlineLevel="1" x14ac:dyDescent="0.2">
      <c r="A463" s="155">
        <v>98</v>
      </c>
      <c r="B463" s="156" t="s">
        <v>1115</v>
      </c>
      <c r="C463" s="157" t="s">
        <v>1116</v>
      </c>
      <c r="D463" s="158" t="s">
        <v>266</v>
      </c>
      <c r="E463" s="159">
        <v>1</v>
      </c>
      <c r="F463" s="11"/>
      <c r="G463" s="160">
        <f>ROUND(E463*F463,2)</f>
        <v>0</v>
      </c>
      <c r="H463" s="11">
        <v>114.85</v>
      </c>
      <c r="I463" s="160">
        <f>ROUND(E463*H463,2)</f>
        <v>114.85</v>
      </c>
      <c r="J463" s="11">
        <v>223.65</v>
      </c>
      <c r="K463" s="160">
        <f>ROUND(E463*J463,2)</f>
        <v>223.65</v>
      </c>
      <c r="L463" s="160">
        <v>21</v>
      </c>
      <c r="M463" s="160">
        <f>G463*(1+L463/100)</f>
        <v>0</v>
      </c>
      <c r="N463" s="159">
        <v>2.4000000000000001E-4</v>
      </c>
      <c r="O463" s="159">
        <f>ROUND(E463*N463,2)</f>
        <v>0</v>
      </c>
      <c r="P463" s="159">
        <v>0</v>
      </c>
      <c r="Q463" s="159">
        <f>ROUND(E463*P463,2)</f>
        <v>0</v>
      </c>
      <c r="R463" s="160" t="s">
        <v>655</v>
      </c>
      <c r="S463" s="160" t="s">
        <v>217</v>
      </c>
      <c r="T463" s="161" t="s">
        <v>217</v>
      </c>
      <c r="U463" s="162">
        <v>0.40300000000000002</v>
      </c>
      <c r="V463" s="162">
        <f>ROUND(E463*U463,2)</f>
        <v>0.4</v>
      </c>
      <c r="W463" s="162"/>
      <c r="X463" s="162" t="s">
        <v>218</v>
      </c>
      <c r="Y463" s="162" t="s">
        <v>175</v>
      </c>
      <c r="Z463" s="163"/>
      <c r="AA463" s="163"/>
      <c r="AB463" s="163"/>
      <c r="AC463" s="163"/>
      <c r="AD463" s="163"/>
      <c r="AE463" s="163"/>
      <c r="AF463" s="163"/>
      <c r="AG463" s="163" t="s">
        <v>219</v>
      </c>
      <c r="AH463" s="163"/>
      <c r="AI463" s="163"/>
      <c r="AJ463" s="163"/>
      <c r="AK463" s="163"/>
      <c r="AL463" s="163"/>
      <c r="AM463" s="163"/>
      <c r="AN463" s="163"/>
      <c r="AO463" s="163"/>
      <c r="AP463" s="163"/>
      <c r="AQ463" s="163"/>
      <c r="AR463" s="163"/>
      <c r="AS463" s="163"/>
      <c r="AT463" s="163"/>
      <c r="AU463" s="163"/>
      <c r="AV463" s="163"/>
      <c r="AW463" s="163"/>
      <c r="AX463" s="163"/>
      <c r="AY463" s="163"/>
      <c r="AZ463" s="163"/>
      <c r="BA463" s="163"/>
      <c r="BB463" s="163"/>
      <c r="BC463" s="163"/>
      <c r="BD463" s="163"/>
      <c r="BE463" s="163"/>
      <c r="BF463" s="163"/>
      <c r="BG463" s="163"/>
      <c r="BH463" s="163"/>
    </row>
    <row r="464" spans="1:60" outlineLevel="2" x14ac:dyDescent="0.2">
      <c r="A464" s="164"/>
      <c r="B464" s="165"/>
      <c r="C464" s="258" t="s">
        <v>1117</v>
      </c>
      <c r="D464" s="259"/>
      <c r="E464" s="259"/>
      <c r="F464" s="259"/>
      <c r="G464" s="259"/>
      <c r="H464" s="162"/>
      <c r="I464" s="162"/>
      <c r="J464" s="162"/>
      <c r="K464" s="162"/>
      <c r="L464" s="162"/>
      <c r="M464" s="162"/>
      <c r="N464" s="166"/>
      <c r="O464" s="166"/>
      <c r="P464" s="166"/>
      <c r="Q464" s="166"/>
      <c r="R464" s="162"/>
      <c r="S464" s="162"/>
      <c r="T464" s="162"/>
      <c r="U464" s="162"/>
      <c r="V464" s="162"/>
      <c r="W464" s="162"/>
      <c r="X464" s="162"/>
      <c r="Y464" s="162"/>
      <c r="Z464" s="163"/>
      <c r="AA464" s="163"/>
      <c r="AB464" s="163"/>
      <c r="AC464" s="163"/>
      <c r="AD464" s="163"/>
      <c r="AE464" s="163"/>
      <c r="AF464" s="163"/>
      <c r="AG464" s="163" t="s">
        <v>178</v>
      </c>
      <c r="AH464" s="163"/>
      <c r="AI464" s="163"/>
      <c r="AJ464" s="163"/>
      <c r="AK464" s="163"/>
      <c r="AL464" s="163"/>
      <c r="AM464" s="163"/>
      <c r="AN464" s="163"/>
      <c r="AO464" s="163"/>
      <c r="AP464" s="163"/>
      <c r="AQ464" s="163"/>
      <c r="AR464" s="163"/>
      <c r="AS464" s="163"/>
      <c r="AT464" s="163"/>
      <c r="AU464" s="163"/>
      <c r="AV464" s="163"/>
      <c r="AW464" s="163"/>
      <c r="AX464" s="163"/>
      <c r="AY464" s="163"/>
      <c r="AZ464" s="163"/>
      <c r="BA464" s="163"/>
      <c r="BB464" s="163"/>
      <c r="BC464" s="163"/>
      <c r="BD464" s="163"/>
      <c r="BE464" s="163"/>
      <c r="BF464" s="163"/>
      <c r="BG464" s="163"/>
      <c r="BH464" s="163"/>
    </row>
    <row r="465" spans="1:60" outlineLevel="2" x14ac:dyDescent="0.2">
      <c r="A465" s="164"/>
      <c r="B465" s="165"/>
      <c r="C465" s="182" t="s">
        <v>1118</v>
      </c>
      <c r="D465" s="183"/>
      <c r="E465" s="184"/>
      <c r="F465" s="162"/>
      <c r="G465" s="162"/>
      <c r="H465" s="162"/>
      <c r="I465" s="162"/>
      <c r="J465" s="162"/>
      <c r="K465" s="162"/>
      <c r="L465" s="162"/>
      <c r="M465" s="162"/>
      <c r="N465" s="166"/>
      <c r="O465" s="166"/>
      <c r="P465" s="166"/>
      <c r="Q465" s="166"/>
      <c r="R465" s="162"/>
      <c r="S465" s="162"/>
      <c r="T465" s="162"/>
      <c r="U465" s="162"/>
      <c r="V465" s="162"/>
      <c r="W465" s="162"/>
      <c r="X465" s="162"/>
      <c r="Y465" s="162"/>
      <c r="Z465" s="163"/>
      <c r="AA465" s="163"/>
      <c r="AB465" s="163"/>
      <c r="AC465" s="163"/>
      <c r="AD465" s="163"/>
      <c r="AE465" s="163"/>
      <c r="AF465" s="163"/>
      <c r="AG465" s="163" t="s">
        <v>222</v>
      </c>
      <c r="AH465" s="163">
        <v>0</v>
      </c>
      <c r="AI465" s="163"/>
      <c r="AJ465" s="163"/>
      <c r="AK465" s="163"/>
      <c r="AL465" s="163"/>
      <c r="AM465" s="163"/>
      <c r="AN465" s="163"/>
      <c r="AO465" s="163"/>
      <c r="AP465" s="163"/>
      <c r="AQ465" s="163"/>
      <c r="AR465" s="163"/>
      <c r="AS465" s="163"/>
      <c r="AT465" s="163"/>
      <c r="AU465" s="163"/>
      <c r="AV465" s="163"/>
      <c r="AW465" s="163"/>
      <c r="AX465" s="163"/>
      <c r="AY465" s="163"/>
      <c r="AZ465" s="163"/>
      <c r="BA465" s="163"/>
      <c r="BB465" s="163"/>
      <c r="BC465" s="163"/>
      <c r="BD465" s="163"/>
      <c r="BE465" s="163"/>
      <c r="BF465" s="163"/>
      <c r="BG465" s="163"/>
      <c r="BH465" s="163"/>
    </row>
    <row r="466" spans="1:60" outlineLevel="3" x14ac:dyDescent="0.2">
      <c r="A466" s="164"/>
      <c r="B466" s="165"/>
      <c r="C466" s="182" t="s">
        <v>1063</v>
      </c>
      <c r="D466" s="183"/>
      <c r="E466" s="184">
        <v>1</v>
      </c>
      <c r="F466" s="162"/>
      <c r="G466" s="162"/>
      <c r="H466" s="162"/>
      <c r="I466" s="162"/>
      <c r="J466" s="162"/>
      <c r="K466" s="162"/>
      <c r="L466" s="162"/>
      <c r="M466" s="162"/>
      <c r="N466" s="166"/>
      <c r="O466" s="166"/>
      <c r="P466" s="166"/>
      <c r="Q466" s="166"/>
      <c r="R466" s="162"/>
      <c r="S466" s="162"/>
      <c r="T466" s="162"/>
      <c r="U466" s="162"/>
      <c r="V466" s="162"/>
      <c r="W466" s="162"/>
      <c r="X466" s="162"/>
      <c r="Y466" s="162"/>
      <c r="Z466" s="163"/>
      <c r="AA466" s="163"/>
      <c r="AB466" s="163"/>
      <c r="AC466" s="163"/>
      <c r="AD466" s="163"/>
      <c r="AE466" s="163"/>
      <c r="AF466" s="163"/>
      <c r="AG466" s="163" t="s">
        <v>222</v>
      </c>
      <c r="AH466" s="163">
        <v>0</v>
      </c>
      <c r="AI466" s="163"/>
      <c r="AJ466" s="163"/>
      <c r="AK466" s="163"/>
      <c r="AL466" s="163"/>
      <c r="AM466" s="163"/>
      <c r="AN466" s="163"/>
      <c r="AO466" s="163"/>
      <c r="AP466" s="163"/>
      <c r="AQ466" s="163"/>
      <c r="AR466" s="163"/>
      <c r="AS466" s="163"/>
      <c r="AT466" s="163"/>
      <c r="AU466" s="163"/>
      <c r="AV466" s="163"/>
      <c r="AW466" s="163"/>
      <c r="AX466" s="163"/>
      <c r="AY466" s="163"/>
      <c r="AZ466" s="163"/>
      <c r="BA466" s="163"/>
      <c r="BB466" s="163"/>
      <c r="BC466" s="163"/>
      <c r="BD466" s="163"/>
      <c r="BE466" s="163"/>
      <c r="BF466" s="163"/>
      <c r="BG466" s="163"/>
      <c r="BH466" s="163"/>
    </row>
    <row r="467" spans="1:60" outlineLevel="1" x14ac:dyDescent="0.2">
      <c r="A467" s="155">
        <v>99</v>
      </c>
      <c r="B467" s="156" t="s">
        <v>1120</v>
      </c>
      <c r="C467" s="157" t="s">
        <v>1121</v>
      </c>
      <c r="D467" s="158" t="s">
        <v>276</v>
      </c>
      <c r="E467" s="159">
        <f>SUM(E469:E474)</f>
        <v>69</v>
      </c>
      <c r="F467" s="11"/>
      <c r="G467" s="160">
        <f>ROUND(E467*F467,2)</f>
        <v>0</v>
      </c>
      <c r="H467" s="11">
        <v>6.42</v>
      </c>
      <c r="I467" s="160">
        <f>ROUND(E467*H467,2)</f>
        <v>442.98</v>
      </c>
      <c r="J467" s="11">
        <v>11.78</v>
      </c>
      <c r="K467" s="160">
        <f>ROUND(E467*J467,2)</f>
        <v>812.82</v>
      </c>
      <c r="L467" s="160">
        <v>21</v>
      </c>
      <c r="M467" s="160">
        <f>G467*(1+L467/100)</f>
        <v>0</v>
      </c>
      <c r="N467" s="159">
        <v>0</v>
      </c>
      <c r="O467" s="159">
        <f>ROUND(E467*N467,2)</f>
        <v>0</v>
      </c>
      <c r="P467" s="159">
        <v>0</v>
      </c>
      <c r="Q467" s="159">
        <f>ROUND(E467*P467,2)</f>
        <v>0</v>
      </c>
      <c r="R467" s="160" t="s">
        <v>655</v>
      </c>
      <c r="S467" s="160" t="s">
        <v>217</v>
      </c>
      <c r="T467" s="161" t="s">
        <v>217</v>
      </c>
      <c r="U467" s="162">
        <v>2.5999999999999999E-2</v>
      </c>
      <c r="V467" s="162">
        <f>ROUND(E467*U467,2)</f>
        <v>1.79</v>
      </c>
      <c r="W467" s="162"/>
      <c r="X467" s="162" t="s">
        <v>218</v>
      </c>
      <c r="Y467" s="162" t="s">
        <v>175</v>
      </c>
      <c r="Z467" s="163"/>
      <c r="AA467" s="163"/>
      <c r="AB467" s="163"/>
      <c r="AC467" s="163"/>
      <c r="AD467" s="163"/>
      <c r="AE467" s="163"/>
      <c r="AF467" s="163"/>
      <c r="AG467" s="163" t="s">
        <v>1122</v>
      </c>
      <c r="AH467" s="163"/>
      <c r="AI467" s="163"/>
      <c r="AJ467" s="163"/>
      <c r="AK467" s="163"/>
      <c r="AL467" s="163"/>
      <c r="AM467" s="163"/>
      <c r="AN467" s="163"/>
      <c r="AO467" s="163"/>
      <c r="AP467" s="163"/>
      <c r="AQ467" s="163"/>
      <c r="AR467" s="163"/>
      <c r="AS467" s="163"/>
      <c r="AT467" s="163"/>
      <c r="AU467" s="163"/>
      <c r="AV467" s="163"/>
      <c r="AW467" s="163"/>
      <c r="AX467" s="163"/>
      <c r="AY467" s="163"/>
      <c r="AZ467" s="163"/>
      <c r="BA467" s="163"/>
      <c r="BB467" s="163"/>
      <c r="BC467" s="163"/>
      <c r="BD467" s="163"/>
      <c r="BE467" s="163"/>
      <c r="BF467" s="163"/>
      <c r="BG467" s="163"/>
      <c r="BH467" s="163"/>
    </row>
    <row r="468" spans="1:60" outlineLevel="2" x14ac:dyDescent="0.2">
      <c r="A468" s="164"/>
      <c r="B468" s="165"/>
      <c r="C468" s="182" t="s">
        <v>933</v>
      </c>
      <c r="D468" s="183"/>
      <c r="E468" s="184"/>
      <c r="F468" s="162"/>
      <c r="G468" s="162"/>
      <c r="H468" s="162"/>
      <c r="I468" s="162"/>
      <c r="J468" s="162"/>
      <c r="K468" s="162"/>
      <c r="L468" s="162"/>
      <c r="M468" s="162"/>
      <c r="N468" s="166"/>
      <c r="O468" s="166"/>
      <c r="P468" s="166"/>
      <c r="Q468" s="166"/>
      <c r="R468" s="162"/>
      <c r="S468" s="162"/>
      <c r="T468" s="162"/>
      <c r="U468" s="162"/>
      <c r="V468" s="162"/>
      <c r="W468" s="162"/>
      <c r="X468" s="162"/>
      <c r="Y468" s="162"/>
      <c r="Z468" s="163"/>
      <c r="AA468" s="163"/>
      <c r="AB468" s="163"/>
      <c r="AC468" s="163"/>
      <c r="AD468" s="163"/>
      <c r="AE468" s="163"/>
      <c r="AF468" s="163"/>
      <c r="AG468" s="163" t="s">
        <v>222</v>
      </c>
      <c r="AH468" s="163">
        <v>0</v>
      </c>
      <c r="AI468" s="163"/>
      <c r="AJ468" s="163"/>
      <c r="AK468" s="163"/>
      <c r="AL468" s="163"/>
      <c r="AM468" s="163"/>
      <c r="AN468" s="163"/>
      <c r="AO468" s="163"/>
      <c r="AP468" s="163"/>
      <c r="AQ468" s="163"/>
      <c r="AR468" s="163"/>
      <c r="AS468" s="163"/>
      <c r="AT468" s="163"/>
      <c r="AU468" s="163"/>
      <c r="AV468" s="163"/>
      <c r="AW468" s="163"/>
      <c r="AX468" s="163"/>
      <c r="AY468" s="163"/>
      <c r="AZ468" s="163"/>
      <c r="BA468" s="163"/>
      <c r="BB468" s="163"/>
      <c r="BC468" s="163"/>
      <c r="BD468" s="163"/>
      <c r="BE468" s="163"/>
      <c r="BF468" s="163"/>
      <c r="BG468" s="163"/>
      <c r="BH468" s="163"/>
    </row>
    <row r="469" spans="1:60" outlineLevel="3" x14ac:dyDescent="0.2">
      <c r="A469" s="164"/>
      <c r="B469" s="165"/>
      <c r="C469" s="182" t="s">
        <v>961</v>
      </c>
      <c r="D469" s="183"/>
      <c r="E469" s="184">
        <v>15</v>
      </c>
      <c r="F469" s="162"/>
      <c r="G469" s="162"/>
      <c r="H469" s="162"/>
      <c r="I469" s="162"/>
      <c r="J469" s="162"/>
      <c r="K469" s="162"/>
      <c r="L469" s="162"/>
      <c r="M469" s="162"/>
      <c r="N469" s="166"/>
      <c r="O469" s="166"/>
      <c r="P469" s="166"/>
      <c r="Q469" s="166"/>
      <c r="R469" s="162"/>
      <c r="S469" s="162"/>
      <c r="T469" s="162"/>
      <c r="U469" s="162"/>
      <c r="V469" s="162"/>
      <c r="W469" s="162"/>
      <c r="X469" s="162"/>
      <c r="Y469" s="162"/>
      <c r="Z469" s="163"/>
      <c r="AA469" s="163"/>
      <c r="AB469" s="163"/>
      <c r="AC469" s="163"/>
      <c r="AD469" s="163"/>
      <c r="AE469" s="163"/>
      <c r="AF469" s="163"/>
      <c r="AG469" s="163" t="s">
        <v>222</v>
      </c>
      <c r="AH469" s="163">
        <v>0</v>
      </c>
      <c r="AI469" s="163"/>
      <c r="AJ469" s="163"/>
      <c r="AK469" s="163"/>
      <c r="AL469" s="163"/>
      <c r="AM469" s="163"/>
      <c r="AN469" s="163"/>
      <c r="AO469" s="163"/>
      <c r="AP469" s="163"/>
      <c r="AQ469" s="163"/>
      <c r="AR469" s="163"/>
      <c r="AS469" s="163"/>
      <c r="AT469" s="163"/>
      <c r="AU469" s="163"/>
      <c r="AV469" s="163"/>
      <c r="AW469" s="163"/>
      <c r="AX469" s="163"/>
      <c r="AY469" s="163"/>
      <c r="AZ469" s="163"/>
      <c r="BA469" s="163"/>
      <c r="BB469" s="163"/>
      <c r="BC469" s="163"/>
      <c r="BD469" s="163"/>
      <c r="BE469" s="163"/>
      <c r="BF469" s="163"/>
      <c r="BG469" s="163"/>
      <c r="BH469" s="163"/>
    </row>
    <row r="470" spans="1:60" outlineLevel="3" x14ac:dyDescent="0.2">
      <c r="A470" s="164"/>
      <c r="B470" s="165"/>
      <c r="C470" s="182" t="s">
        <v>970</v>
      </c>
      <c r="D470" s="183"/>
      <c r="E470" s="184">
        <v>22</v>
      </c>
      <c r="F470" s="162"/>
      <c r="G470" s="162"/>
      <c r="H470" s="162"/>
      <c r="I470" s="162"/>
      <c r="J470" s="162"/>
      <c r="K470" s="162"/>
      <c r="L470" s="162"/>
      <c r="M470" s="162"/>
      <c r="N470" s="166"/>
      <c r="O470" s="166"/>
      <c r="P470" s="166"/>
      <c r="Q470" s="166"/>
      <c r="R470" s="162"/>
      <c r="S470" s="162"/>
      <c r="T470" s="162"/>
      <c r="U470" s="162"/>
      <c r="V470" s="162"/>
      <c r="W470" s="162"/>
      <c r="X470" s="162"/>
      <c r="Y470" s="162"/>
      <c r="Z470" s="163"/>
      <c r="AA470" s="163"/>
      <c r="AB470" s="163"/>
      <c r="AC470" s="163"/>
      <c r="AD470" s="163"/>
      <c r="AE470" s="163"/>
      <c r="AF470" s="163"/>
      <c r="AG470" s="163" t="s">
        <v>222</v>
      </c>
      <c r="AH470" s="163">
        <v>0</v>
      </c>
      <c r="AI470" s="163"/>
      <c r="AJ470" s="163"/>
      <c r="AK470" s="163"/>
      <c r="AL470" s="163"/>
      <c r="AM470" s="163"/>
      <c r="AN470" s="163"/>
      <c r="AO470" s="163"/>
      <c r="AP470" s="163"/>
      <c r="AQ470" s="163"/>
      <c r="AR470" s="163"/>
      <c r="AS470" s="163"/>
      <c r="AT470" s="163"/>
      <c r="AU470" s="163"/>
      <c r="AV470" s="163"/>
      <c r="AW470" s="163"/>
      <c r="AX470" s="163"/>
      <c r="AY470" s="163"/>
      <c r="AZ470" s="163"/>
      <c r="BA470" s="163"/>
      <c r="BB470" s="163"/>
      <c r="BC470" s="163"/>
      <c r="BD470" s="163"/>
      <c r="BE470" s="163"/>
      <c r="BF470" s="163"/>
      <c r="BG470" s="163"/>
      <c r="BH470" s="163"/>
    </row>
    <row r="471" spans="1:60" outlineLevel="3" x14ac:dyDescent="0.2">
      <c r="A471" s="164"/>
      <c r="B471" s="165"/>
      <c r="C471" s="182" t="s">
        <v>962</v>
      </c>
      <c r="D471" s="183"/>
      <c r="E471" s="184">
        <v>9</v>
      </c>
      <c r="F471" s="162"/>
      <c r="G471" s="162"/>
      <c r="H471" s="162"/>
      <c r="I471" s="162"/>
      <c r="J471" s="162"/>
      <c r="K471" s="162"/>
      <c r="L471" s="162"/>
      <c r="M471" s="162"/>
      <c r="N471" s="166"/>
      <c r="O471" s="166"/>
      <c r="P471" s="166"/>
      <c r="Q471" s="166"/>
      <c r="R471" s="162"/>
      <c r="S471" s="162"/>
      <c r="T471" s="162"/>
      <c r="U471" s="162"/>
      <c r="V471" s="162"/>
      <c r="W471" s="162"/>
      <c r="X471" s="162"/>
      <c r="Y471" s="162"/>
      <c r="Z471" s="163"/>
      <c r="AA471" s="163"/>
      <c r="AB471" s="163"/>
      <c r="AC471" s="163"/>
      <c r="AD471" s="163"/>
      <c r="AE471" s="163"/>
      <c r="AF471" s="163"/>
      <c r="AG471" s="163" t="s">
        <v>222</v>
      </c>
      <c r="AH471" s="163">
        <v>0</v>
      </c>
      <c r="AI471" s="163"/>
      <c r="AJ471" s="163"/>
      <c r="AK471" s="163"/>
      <c r="AL471" s="163"/>
      <c r="AM471" s="163"/>
      <c r="AN471" s="163"/>
      <c r="AO471" s="163"/>
      <c r="AP471" s="163"/>
      <c r="AQ471" s="163"/>
      <c r="AR471" s="163"/>
      <c r="AS471" s="163"/>
      <c r="AT471" s="163"/>
      <c r="AU471" s="163"/>
      <c r="AV471" s="163"/>
      <c r="AW471" s="163"/>
      <c r="AX471" s="163"/>
      <c r="AY471" s="163"/>
      <c r="AZ471" s="163"/>
      <c r="BA471" s="163"/>
      <c r="BB471" s="163"/>
      <c r="BC471" s="163"/>
      <c r="BD471" s="163"/>
      <c r="BE471" s="163"/>
      <c r="BF471" s="163"/>
      <c r="BG471" s="163"/>
      <c r="BH471" s="163"/>
    </row>
    <row r="472" spans="1:60" outlineLevel="3" x14ac:dyDescent="0.2">
      <c r="A472" s="164"/>
      <c r="B472" s="165"/>
      <c r="C472" s="182" t="s">
        <v>975</v>
      </c>
      <c r="D472" s="183"/>
      <c r="E472" s="184">
        <v>15</v>
      </c>
      <c r="F472" s="162"/>
      <c r="G472" s="162"/>
      <c r="H472" s="162"/>
      <c r="I472" s="162"/>
      <c r="J472" s="162"/>
      <c r="K472" s="162"/>
      <c r="L472" s="162"/>
      <c r="M472" s="162"/>
      <c r="N472" s="166"/>
      <c r="O472" s="166"/>
      <c r="P472" s="166"/>
      <c r="Q472" s="166"/>
      <c r="R472" s="162"/>
      <c r="S472" s="162"/>
      <c r="T472" s="162"/>
      <c r="U472" s="162"/>
      <c r="V472" s="162"/>
      <c r="W472" s="162"/>
      <c r="X472" s="162"/>
      <c r="Y472" s="162"/>
      <c r="Z472" s="163"/>
      <c r="AA472" s="163"/>
      <c r="AB472" s="163"/>
      <c r="AC472" s="163"/>
      <c r="AD472" s="163"/>
      <c r="AE472" s="163"/>
      <c r="AF472" s="163"/>
      <c r="AG472" s="163" t="s">
        <v>222</v>
      </c>
      <c r="AH472" s="163">
        <v>0</v>
      </c>
      <c r="AI472" s="163"/>
      <c r="AJ472" s="163"/>
      <c r="AK472" s="163"/>
      <c r="AL472" s="163"/>
      <c r="AM472" s="163"/>
      <c r="AN472" s="163"/>
      <c r="AO472" s="163"/>
      <c r="AP472" s="163"/>
      <c r="AQ472" s="163"/>
      <c r="AR472" s="163"/>
      <c r="AS472" s="163"/>
      <c r="AT472" s="163"/>
      <c r="AU472" s="163"/>
      <c r="AV472" s="163"/>
      <c r="AW472" s="163"/>
      <c r="AX472" s="163"/>
      <c r="AY472" s="163"/>
      <c r="AZ472" s="163"/>
      <c r="BA472" s="163"/>
      <c r="BB472" s="163"/>
      <c r="BC472" s="163"/>
      <c r="BD472" s="163"/>
      <c r="BE472" s="163"/>
      <c r="BF472" s="163"/>
      <c r="BG472" s="163"/>
      <c r="BH472" s="163"/>
    </row>
    <row r="473" spans="1:60" outlineLevel="3" x14ac:dyDescent="0.2">
      <c r="A473" s="164"/>
      <c r="B473" s="165"/>
      <c r="C473" s="182" t="s">
        <v>950</v>
      </c>
      <c r="D473" s="183"/>
      <c r="E473" s="184">
        <v>3</v>
      </c>
      <c r="F473" s="162"/>
      <c r="G473" s="162"/>
      <c r="H473" s="162"/>
      <c r="I473" s="162"/>
      <c r="J473" s="162"/>
      <c r="K473" s="162"/>
      <c r="L473" s="162"/>
      <c r="M473" s="162"/>
      <c r="N473" s="166"/>
      <c r="O473" s="166"/>
      <c r="P473" s="166"/>
      <c r="Q473" s="166"/>
      <c r="R473" s="162"/>
      <c r="S473" s="162"/>
      <c r="T473" s="162"/>
      <c r="U473" s="162"/>
      <c r="V473" s="162"/>
      <c r="W473" s="162"/>
      <c r="X473" s="162"/>
      <c r="Y473" s="162"/>
      <c r="Z473" s="163"/>
      <c r="AA473" s="163"/>
      <c r="AB473" s="163"/>
      <c r="AC473" s="163"/>
      <c r="AD473" s="163"/>
      <c r="AE473" s="163"/>
      <c r="AF473" s="163"/>
      <c r="AG473" s="163" t="s">
        <v>222</v>
      </c>
      <c r="AH473" s="163">
        <v>0</v>
      </c>
      <c r="AI473" s="163"/>
      <c r="AJ473" s="163"/>
      <c r="AK473" s="163"/>
      <c r="AL473" s="163"/>
      <c r="AM473" s="163"/>
      <c r="AN473" s="163"/>
      <c r="AO473" s="163"/>
      <c r="AP473" s="163"/>
      <c r="AQ473" s="163"/>
      <c r="AR473" s="163"/>
      <c r="AS473" s="163"/>
      <c r="AT473" s="163"/>
      <c r="AU473" s="163"/>
      <c r="AV473" s="163"/>
      <c r="AW473" s="163"/>
      <c r="AX473" s="163"/>
      <c r="AY473" s="163"/>
      <c r="AZ473" s="163"/>
      <c r="BA473" s="163"/>
      <c r="BB473" s="163"/>
      <c r="BC473" s="163"/>
      <c r="BD473" s="163"/>
      <c r="BE473" s="163"/>
      <c r="BF473" s="163"/>
      <c r="BG473" s="163"/>
      <c r="BH473" s="163"/>
    </row>
    <row r="474" spans="1:60" outlineLevel="3" x14ac:dyDescent="0.2">
      <c r="A474" s="164"/>
      <c r="B474" s="165"/>
      <c r="C474" s="182" t="s">
        <v>963</v>
      </c>
      <c r="D474" s="183"/>
      <c r="E474" s="184">
        <v>5</v>
      </c>
      <c r="F474" s="162"/>
      <c r="G474" s="162"/>
      <c r="H474" s="162"/>
      <c r="I474" s="162"/>
      <c r="J474" s="162"/>
      <c r="K474" s="162"/>
      <c r="L474" s="162"/>
      <c r="M474" s="162"/>
      <c r="N474" s="166"/>
      <c r="O474" s="166"/>
      <c r="P474" s="166"/>
      <c r="Q474" s="166"/>
      <c r="R474" s="162"/>
      <c r="S474" s="162"/>
      <c r="T474" s="162"/>
      <c r="U474" s="162"/>
      <c r="V474" s="162"/>
      <c r="W474" s="162"/>
      <c r="X474" s="162"/>
      <c r="Y474" s="162"/>
      <c r="Z474" s="163"/>
      <c r="AA474" s="163"/>
      <c r="AB474" s="163"/>
      <c r="AC474" s="163"/>
      <c r="AD474" s="163"/>
      <c r="AE474" s="163"/>
      <c r="AF474" s="163"/>
      <c r="AG474" s="163" t="s">
        <v>222</v>
      </c>
      <c r="AH474" s="163">
        <v>0</v>
      </c>
      <c r="AI474" s="163"/>
      <c r="AJ474" s="163"/>
      <c r="AK474" s="163"/>
      <c r="AL474" s="163"/>
      <c r="AM474" s="163"/>
      <c r="AN474" s="163"/>
      <c r="AO474" s="163"/>
      <c r="AP474" s="163"/>
      <c r="AQ474" s="163"/>
      <c r="AR474" s="163"/>
      <c r="AS474" s="163"/>
      <c r="AT474" s="163"/>
      <c r="AU474" s="163"/>
      <c r="AV474" s="163"/>
      <c r="AW474" s="163"/>
      <c r="AX474" s="163"/>
      <c r="AY474" s="163"/>
      <c r="AZ474" s="163"/>
      <c r="BA474" s="163"/>
      <c r="BB474" s="163"/>
      <c r="BC474" s="163"/>
      <c r="BD474" s="163"/>
      <c r="BE474" s="163"/>
      <c r="BF474" s="163"/>
      <c r="BG474" s="163"/>
      <c r="BH474" s="163"/>
    </row>
    <row r="475" spans="1:60" x14ac:dyDescent="0.2">
      <c r="A475" s="147" t="s">
        <v>168</v>
      </c>
      <c r="B475" s="148" t="s">
        <v>102</v>
      </c>
      <c r="C475" s="149" t="s">
        <v>103</v>
      </c>
      <c r="D475" s="150"/>
      <c r="E475" s="151"/>
      <c r="F475" s="152"/>
      <c r="G475" s="152">
        <f>SUMIF(AG476:AG479,"&lt;&gt;NOR",G476:G479)</f>
        <v>0</v>
      </c>
      <c r="H475" s="152"/>
      <c r="I475" s="152">
        <f>SUM(I476:I479)</f>
        <v>0</v>
      </c>
      <c r="J475" s="152"/>
      <c r="K475" s="152">
        <f>SUM(K476:K479)</f>
        <v>1380</v>
      </c>
      <c r="L475" s="152"/>
      <c r="M475" s="152">
        <f>SUM(M476:M479)</f>
        <v>0</v>
      </c>
      <c r="N475" s="151"/>
      <c r="O475" s="151">
        <f>SUM(O476:O479)</f>
        <v>7.22</v>
      </c>
      <c r="P475" s="151"/>
      <c r="Q475" s="151">
        <f>SUM(Q476:Q479)</f>
        <v>0</v>
      </c>
      <c r="R475" s="152"/>
      <c r="S475" s="152"/>
      <c r="T475" s="153"/>
      <c r="U475" s="154"/>
      <c r="V475" s="154">
        <f>SUM(V476:V479)</f>
        <v>10.72</v>
      </c>
      <c r="W475" s="154"/>
      <c r="X475" s="154"/>
      <c r="Y475" s="154"/>
      <c r="AG475" s="14" t="s">
        <v>169</v>
      </c>
    </row>
    <row r="476" spans="1:60" outlineLevel="1" x14ac:dyDescent="0.2">
      <c r="A476" s="155">
        <v>100</v>
      </c>
      <c r="B476" s="156" t="s">
        <v>1123</v>
      </c>
      <c r="C476" s="157" t="s">
        <v>1124</v>
      </c>
      <c r="D476" s="158" t="s">
        <v>266</v>
      </c>
      <c r="E476" s="159">
        <v>4</v>
      </c>
      <c r="F476" s="11"/>
      <c r="G476" s="160">
        <f>ROUND(E476*F476,2)</f>
        <v>0</v>
      </c>
      <c r="H476" s="11">
        <v>0</v>
      </c>
      <c r="I476" s="160">
        <f>ROUND(E476*H476,2)</f>
        <v>0</v>
      </c>
      <c r="J476" s="11">
        <v>345</v>
      </c>
      <c r="K476" s="160">
        <f>ROUND(E476*J476,2)</f>
        <v>1380</v>
      </c>
      <c r="L476" s="160">
        <v>21</v>
      </c>
      <c r="M476" s="160">
        <f>G476*(1+L476/100)</f>
        <v>0</v>
      </c>
      <c r="N476" s="159">
        <v>1.8050999999999999</v>
      </c>
      <c r="O476" s="159">
        <f>ROUND(E476*N476,2)</f>
        <v>7.22</v>
      </c>
      <c r="P476" s="159">
        <v>0</v>
      </c>
      <c r="Q476" s="159">
        <f>ROUND(E476*P476,2)</f>
        <v>0</v>
      </c>
      <c r="R476" s="160"/>
      <c r="S476" s="160" t="s">
        <v>173</v>
      </c>
      <c r="T476" s="161" t="s">
        <v>174</v>
      </c>
      <c r="U476" s="162">
        <v>2.68</v>
      </c>
      <c r="V476" s="162">
        <f>ROUND(E476*U476,2)</f>
        <v>10.72</v>
      </c>
      <c r="W476" s="162"/>
      <c r="X476" s="162" t="s">
        <v>218</v>
      </c>
      <c r="Y476" s="162" t="s">
        <v>175</v>
      </c>
      <c r="Z476" s="163"/>
      <c r="AA476" s="163"/>
      <c r="AB476" s="163"/>
      <c r="AC476" s="163"/>
      <c r="AD476" s="163"/>
      <c r="AE476" s="163"/>
      <c r="AF476" s="163"/>
      <c r="AG476" s="163" t="s">
        <v>219</v>
      </c>
      <c r="AH476" s="163"/>
      <c r="AI476" s="163"/>
      <c r="AJ476" s="163"/>
      <c r="AK476" s="163"/>
      <c r="AL476" s="163"/>
      <c r="AM476" s="163"/>
      <c r="AN476" s="163"/>
      <c r="AO476" s="163"/>
      <c r="AP476" s="163"/>
      <c r="AQ476" s="163"/>
      <c r="AR476" s="163"/>
      <c r="AS476" s="163"/>
      <c r="AT476" s="163"/>
      <c r="AU476" s="163"/>
      <c r="AV476" s="163"/>
      <c r="AW476" s="163"/>
      <c r="AX476" s="163"/>
      <c r="AY476" s="163"/>
      <c r="AZ476" s="163"/>
      <c r="BA476" s="163"/>
      <c r="BB476" s="163"/>
      <c r="BC476" s="163"/>
      <c r="BD476" s="163"/>
      <c r="BE476" s="163"/>
      <c r="BF476" s="163"/>
      <c r="BG476" s="163"/>
      <c r="BH476" s="163"/>
    </row>
    <row r="477" spans="1:60" outlineLevel="2" x14ac:dyDescent="0.2">
      <c r="A477" s="164"/>
      <c r="B477" s="165"/>
      <c r="C477" s="182" t="s">
        <v>1125</v>
      </c>
      <c r="D477" s="183"/>
      <c r="E477" s="184"/>
      <c r="F477" s="162"/>
      <c r="G477" s="162"/>
      <c r="H477" s="162"/>
      <c r="I477" s="162"/>
      <c r="J477" s="162"/>
      <c r="K477" s="162"/>
      <c r="L477" s="162"/>
      <c r="M477" s="162"/>
      <c r="N477" s="166"/>
      <c r="O477" s="166"/>
      <c r="P477" s="166"/>
      <c r="Q477" s="166"/>
      <c r="R477" s="162"/>
      <c r="S477" s="162"/>
      <c r="T477" s="162"/>
      <c r="U477" s="162"/>
      <c r="V477" s="162"/>
      <c r="W477" s="162"/>
      <c r="X477" s="162"/>
      <c r="Y477" s="162"/>
      <c r="Z477" s="163"/>
      <c r="AA477" s="163"/>
      <c r="AB477" s="163"/>
      <c r="AC477" s="163"/>
      <c r="AD477" s="163"/>
      <c r="AE477" s="163"/>
      <c r="AF477" s="163"/>
      <c r="AG477" s="163" t="s">
        <v>222</v>
      </c>
      <c r="AH477" s="163">
        <v>0</v>
      </c>
      <c r="AI477" s="163"/>
      <c r="AJ477" s="163"/>
      <c r="AK477" s="163"/>
      <c r="AL477" s="163"/>
      <c r="AM477" s="163"/>
      <c r="AN477" s="163"/>
      <c r="AO477" s="163"/>
      <c r="AP477" s="163"/>
      <c r="AQ477" s="163"/>
      <c r="AR477" s="163"/>
      <c r="AS477" s="163"/>
      <c r="AT477" s="163"/>
      <c r="AU477" s="163"/>
      <c r="AV477" s="163"/>
      <c r="AW477" s="163"/>
      <c r="AX477" s="163"/>
      <c r="AY477" s="163"/>
      <c r="AZ477" s="163"/>
      <c r="BA477" s="163"/>
      <c r="BB477" s="163"/>
      <c r="BC477" s="163"/>
      <c r="BD477" s="163"/>
      <c r="BE477" s="163"/>
      <c r="BF477" s="163"/>
      <c r="BG477" s="163"/>
      <c r="BH477" s="163"/>
    </row>
    <row r="478" spans="1:60" outlineLevel="3" x14ac:dyDescent="0.2">
      <c r="A478" s="164"/>
      <c r="B478" s="165"/>
      <c r="C478" s="182" t="s">
        <v>1003</v>
      </c>
      <c r="D478" s="183"/>
      <c r="E478" s="184">
        <v>2</v>
      </c>
      <c r="F478" s="162"/>
      <c r="G478" s="162"/>
      <c r="H478" s="162"/>
      <c r="I478" s="162"/>
      <c r="J478" s="162"/>
      <c r="K478" s="162"/>
      <c r="L478" s="162"/>
      <c r="M478" s="162"/>
      <c r="N478" s="166"/>
      <c r="O478" s="166"/>
      <c r="P478" s="166"/>
      <c r="Q478" s="166"/>
      <c r="R478" s="162"/>
      <c r="S478" s="162"/>
      <c r="T478" s="162"/>
      <c r="U478" s="162"/>
      <c r="V478" s="162"/>
      <c r="W478" s="162"/>
      <c r="X478" s="162"/>
      <c r="Y478" s="162"/>
      <c r="Z478" s="163"/>
      <c r="AA478" s="163"/>
      <c r="AB478" s="163"/>
      <c r="AC478" s="163"/>
      <c r="AD478" s="163"/>
      <c r="AE478" s="163"/>
      <c r="AF478" s="163"/>
      <c r="AG478" s="163" t="s">
        <v>222</v>
      </c>
      <c r="AH478" s="163">
        <v>0</v>
      </c>
      <c r="AI478" s="163"/>
      <c r="AJ478" s="163"/>
      <c r="AK478" s="163"/>
      <c r="AL478" s="163"/>
      <c r="AM478" s="163"/>
      <c r="AN478" s="163"/>
      <c r="AO478" s="163"/>
      <c r="AP478" s="163"/>
      <c r="AQ478" s="163"/>
      <c r="AR478" s="163"/>
      <c r="AS478" s="163"/>
      <c r="AT478" s="163"/>
      <c r="AU478" s="163"/>
      <c r="AV478" s="163"/>
      <c r="AW478" s="163"/>
      <c r="AX478" s="163"/>
      <c r="AY478" s="163"/>
      <c r="AZ478" s="163"/>
      <c r="BA478" s="163"/>
      <c r="BB478" s="163"/>
      <c r="BC478" s="163"/>
      <c r="BD478" s="163"/>
      <c r="BE478" s="163"/>
      <c r="BF478" s="163"/>
      <c r="BG478" s="163"/>
      <c r="BH478" s="163"/>
    </row>
    <row r="479" spans="1:60" outlineLevel="3" x14ac:dyDescent="0.2">
      <c r="A479" s="164"/>
      <c r="B479" s="165"/>
      <c r="C479" s="182" t="s">
        <v>1020</v>
      </c>
      <c r="D479" s="183"/>
      <c r="E479" s="184">
        <v>2</v>
      </c>
      <c r="F479" s="162"/>
      <c r="G479" s="162"/>
      <c r="H479" s="162"/>
      <c r="I479" s="162"/>
      <c r="J479" s="162"/>
      <c r="K479" s="162"/>
      <c r="L479" s="162"/>
      <c r="M479" s="162"/>
      <c r="N479" s="166"/>
      <c r="O479" s="166"/>
      <c r="P479" s="166"/>
      <c r="Q479" s="166"/>
      <c r="R479" s="162"/>
      <c r="S479" s="162"/>
      <c r="T479" s="162"/>
      <c r="U479" s="162"/>
      <c r="V479" s="162"/>
      <c r="W479" s="162"/>
      <c r="X479" s="162"/>
      <c r="Y479" s="162"/>
      <c r="Z479" s="163"/>
      <c r="AA479" s="163"/>
      <c r="AB479" s="163"/>
      <c r="AC479" s="163"/>
      <c r="AD479" s="163"/>
      <c r="AE479" s="163"/>
      <c r="AF479" s="163"/>
      <c r="AG479" s="163" t="s">
        <v>222</v>
      </c>
      <c r="AH479" s="163">
        <v>0</v>
      </c>
      <c r="AI479" s="163"/>
      <c r="AJ479" s="163"/>
      <c r="AK479" s="163"/>
      <c r="AL479" s="163"/>
      <c r="AM479" s="163"/>
      <c r="AN479" s="163"/>
      <c r="AO479" s="163"/>
      <c r="AP479" s="163"/>
      <c r="AQ479" s="163"/>
      <c r="AR479" s="163"/>
      <c r="AS479" s="163"/>
      <c r="AT479" s="163"/>
      <c r="AU479" s="163"/>
      <c r="AV479" s="163"/>
      <c r="AW479" s="163"/>
      <c r="AX479" s="163"/>
      <c r="AY479" s="163"/>
      <c r="AZ479" s="163"/>
      <c r="BA479" s="163"/>
      <c r="BB479" s="163"/>
      <c r="BC479" s="163"/>
      <c r="BD479" s="163"/>
      <c r="BE479" s="163"/>
      <c r="BF479" s="163"/>
      <c r="BG479" s="163"/>
      <c r="BH479" s="163"/>
    </row>
    <row r="480" spans="1:60" x14ac:dyDescent="0.2">
      <c r="A480" s="147" t="s">
        <v>168</v>
      </c>
      <c r="B480" s="148" t="s">
        <v>106</v>
      </c>
      <c r="C480" s="149" t="s">
        <v>107</v>
      </c>
      <c r="D480" s="150"/>
      <c r="E480" s="151"/>
      <c r="F480" s="152"/>
      <c r="G480" s="152">
        <f>SUMIF(AG481:AG482,"&lt;&gt;NOR",G481:G482)</f>
        <v>0</v>
      </c>
      <c r="H480" s="152"/>
      <c r="I480" s="152">
        <f>SUM(I481:I482)</f>
        <v>0</v>
      </c>
      <c r="J480" s="152"/>
      <c r="K480" s="152">
        <f>SUM(K481:K482)</f>
        <v>11486.97</v>
      </c>
      <c r="L480" s="152"/>
      <c r="M480" s="152">
        <f>SUM(M481:M482)</f>
        <v>0</v>
      </c>
      <c r="N480" s="151"/>
      <c r="O480" s="151">
        <f>SUM(O481:O482)</f>
        <v>0</v>
      </c>
      <c r="P480" s="151"/>
      <c r="Q480" s="151">
        <f>SUM(Q481:Q482)</f>
        <v>0</v>
      </c>
      <c r="R480" s="152"/>
      <c r="S480" s="152"/>
      <c r="T480" s="153"/>
      <c r="U480" s="154"/>
      <c r="V480" s="154">
        <f>SUM(V481:V482)</f>
        <v>14.55</v>
      </c>
      <c r="W480" s="154"/>
      <c r="X480" s="154"/>
      <c r="Y480" s="154"/>
      <c r="AG480" s="14" t="s">
        <v>169</v>
      </c>
    </row>
    <row r="481" spans="1:60" ht="22.5" outlineLevel="1" x14ac:dyDescent="0.2">
      <c r="A481" s="155">
        <v>101</v>
      </c>
      <c r="B481" s="156" t="s">
        <v>1126</v>
      </c>
      <c r="C481" s="157" t="s">
        <v>1127</v>
      </c>
      <c r="D481" s="158" t="s">
        <v>282</v>
      </c>
      <c r="E481" s="159">
        <v>68.784260000000003</v>
      </c>
      <c r="F481" s="11"/>
      <c r="G481" s="160">
        <f>ROUND(E481*F481,2)</f>
        <v>0</v>
      </c>
      <c r="H481" s="11">
        <v>0</v>
      </c>
      <c r="I481" s="160">
        <f>ROUND(E481*H481,2)</f>
        <v>0</v>
      </c>
      <c r="J481" s="11">
        <v>167</v>
      </c>
      <c r="K481" s="160">
        <f>ROUND(E481*J481,2)</f>
        <v>11486.97</v>
      </c>
      <c r="L481" s="160">
        <v>21</v>
      </c>
      <c r="M481" s="160">
        <f>G481*(1+L481/100)</f>
        <v>0</v>
      </c>
      <c r="N481" s="159">
        <v>0</v>
      </c>
      <c r="O481" s="159">
        <f>ROUND(E481*N481,2)</f>
        <v>0</v>
      </c>
      <c r="P481" s="159">
        <v>0</v>
      </c>
      <c r="Q481" s="159">
        <f>ROUND(E481*P481,2)</f>
        <v>0</v>
      </c>
      <c r="R481" s="160" t="s">
        <v>655</v>
      </c>
      <c r="S481" s="160" t="s">
        <v>217</v>
      </c>
      <c r="T481" s="161" t="s">
        <v>217</v>
      </c>
      <c r="U481" s="162">
        <v>0.21149999999999999</v>
      </c>
      <c r="V481" s="162">
        <f>ROUND(E481*U481,2)</f>
        <v>14.55</v>
      </c>
      <c r="W481" s="162"/>
      <c r="X481" s="162" t="s">
        <v>454</v>
      </c>
      <c r="Y481" s="162" t="s">
        <v>175</v>
      </c>
      <c r="Z481" s="163"/>
      <c r="AA481" s="163"/>
      <c r="AB481" s="163"/>
      <c r="AC481" s="163"/>
      <c r="AD481" s="163"/>
      <c r="AE481" s="163"/>
      <c r="AF481" s="163"/>
      <c r="AG481" s="163" t="s">
        <v>455</v>
      </c>
      <c r="AH481" s="163"/>
      <c r="AI481" s="163"/>
      <c r="AJ481" s="163"/>
      <c r="AK481" s="163"/>
      <c r="AL481" s="163"/>
      <c r="AM481" s="163"/>
      <c r="AN481" s="163"/>
      <c r="AO481" s="163"/>
      <c r="AP481" s="163"/>
      <c r="AQ481" s="163"/>
      <c r="AR481" s="163"/>
      <c r="AS481" s="163"/>
      <c r="AT481" s="163"/>
      <c r="AU481" s="163"/>
      <c r="AV481" s="163"/>
      <c r="AW481" s="163"/>
      <c r="AX481" s="163"/>
      <c r="AY481" s="163"/>
      <c r="AZ481" s="163"/>
      <c r="BA481" s="163"/>
      <c r="BB481" s="163"/>
      <c r="BC481" s="163"/>
      <c r="BD481" s="163"/>
      <c r="BE481" s="163"/>
      <c r="BF481" s="163"/>
      <c r="BG481" s="163"/>
      <c r="BH481" s="163"/>
    </row>
    <row r="482" spans="1:60" outlineLevel="2" x14ac:dyDescent="0.2">
      <c r="A482" s="164"/>
      <c r="B482" s="165"/>
      <c r="C482" s="269" t="s">
        <v>1128</v>
      </c>
      <c r="D482" s="270"/>
      <c r="E482" s="270"/>
      <c r="F482" s="270"/>
      <c r="G482" s="270"/>
      <c r="H482" s="162"/>
      <c r="I482" s="162"/>
      <c r="J482" s="162"/>
      <c r="K482" s="162"/>
      <c r="L482" s="162"/>
      <c r="M482" s="162"/>
      <c r="N482" s="166"/>
      <c r="O482" s="166"/>
      <c r="P482" s="166"/>
      <c r="Q482" s="166"/>
      <c r="R482" s="162"/>
      <c r="S482" s="162"/>
      <c r="T482" s="162"/>
      <c r="U482" s="162"/>
      <c r="V482" s="162"/>
      <c r="W482" s="162"/>
      <c r="X482" s="162"/>
      <c r="Y482" s="162"/>
      <c r="Z482" s="163"/>
      <c r="AA482" s="163"/>
      <c r="AB482" s="163"/>
      <c r="AC482" s="163"/>
      <c r="AD482" s="163"/>
      <c r="AE482" s="163"/>
      <c r="AF482" s="163"/>
      <c r="AG482" s="163" t="s">
        <v>221</v>
      </c>
      <c r="AH482" s="163"/>
      <c r="AI482" s="163"/>
      <c r="AJ482" s="163"/>
      <c r="AK482" s="163"/>
      <c r="AL482" s="163"/>
      <c r="AM482" s="163"/>
      <c r="AN482" s="163"/>
      <c r="AO482" s="163"/>
      <c r="AP482" s="163"/>
      <c r="AQ482" s="163"/>
      <c r="AR482" s="163"/>
      <c r="AS482" s="163"/>
      <c r="AT482" s="163"/>
      <c r="AU482" s="163"/>
      <c r="AV482" s="163"/>
      <c r="AW482" s="163"/>
      <c r="AX482" s="163"/>
      <c r="AY482" s="163"/>
      <c r="AZ482" s="163"/>
      <c r="BA482" s="163"/>
      <c r="BB482" s="163"/>
      <c r="BC482" s="163"/>
      <c r="BD482" s="163"/>
      <c r="BE482" s="163"/>
      <c r="BF482" s="163"/>
      <c r="BG482" s="163"/>
      <c r="BH482" s="163"/>
    </row>
    <row r="483" spans="1:60" x14ac:dyDescent="0.2">
      <c r="A483" s="147" t="s">
        <v>168</v>
      </c>
      <c r="B483" s="148" t="s">
        <v>131</v>
      </c>
      <c r="C483" s="149" t="s">
        <v>132</v>
      </c>
      <c r="D483" s="150"/>
      <c r="E483" s="151"/>
      <c r="F483" s="152"/>
      <c r="G483" s="152">
        <f>SUMIF(AG484:AG491,"&lt;&gt;NOR",G484:G491)</f>
        <v>0</v>
      </c>
      <c r="H483" s="152"/>
      <c r="I483" s="152">
        <f>SUM(I484:I491)</f>
        <v>1625.64</v>
      </c>
      <c r="J483" s="152"/>
      <c r="K483" s="152">
        <f>SUM(K484:K491)</f>
        <v>3937.56</v>
      </c>
      <c r="L483" s="152"/>
      <c r="M483" s="152">
        <f>SUM(M484:M491)</f>
        <v>0</v>
      </c>
      <c r="N483" s="151"/>
      <c r="O483" s="151">
        <f>SUM(O484:O491)</f>
        <v>0</v>
      </c>
      <c r="P483" s="151"/>
      <c r="Q483" s="151">
        <f>SUM(Q484:Q491)</f>
        <v>0</v>
      </c>
      <c r="R483" s="152"/>
      <c r="S483" s="152"/>
      <c r="T483" s="153"/>
      <c r="U483" s="154"/>
      <c r="V483" s="154">
        <f>SUM(V484:V491)</f>
        <v>6.88</v>
      </c>
      <c r="W483" s="154"/>
      <c r="X483" s="154"/>
      <c r="Y483" s="154"/>
      <c r="AG483" s="14" t="s">
        <v>169</v>
      </c>
    </row>
    <row r="484" spans="1:60" outlineLevel="1" x14ac:dyDescent="0.2">
      <c r="A484" s="155">
        <v>102</v>
      </c>
      <c r="B484" s="156" t="s">
        <v>1129</v>
      </c>
      <c r="C484" s="157" t="s">
        <v>1130</v>
      </c>
      <c r="D484" s="158" t="s">
        <v>276</v>
      </c>
      <c r="E484" s="159">
        <f>SUM(E486:E491)</f>
        <v>76</v>
      </c>
      <c r="F484" s="11"/>
      <c r="G484" s="160">
        <f>ROUND(E484*F484,2)</f>
        <v>0</v>
      </c>
      <c r="H484" s="11">
        <v>21.39</v>
      </c>
      <c r="I484" s="160">
        <f>ROUND(E484*H484,2)</f>
        <v>1625.64</v>
      </c>
      <c r="J484" s="11">
        <v>51.81</v>
      </c>
      <c r="K484" s="160">
        <f>ROUND(E484*J484,2)</f>
        <v>3937.56</v>
      </c>
      <c r="L484" s="160">
        <v>21</v>
      </c>
      <c r="M484" s="160">
        <f>G484*(1+L484/100)</f>
        <v>0</v>
      </c>
      <c r="N484" s="159">
        <v>6.0000000000000002E-5</v>
      </c>
      <c r="O484" s="159">
        <f>ROUND(E484*N484,2)</f>
        <v>0</v>
      </c>
      <c r="P484" s="159">
        <v>0</v>
      </c>
      <c r="Q484" s="159">
        <f>ROUND(E484*P484,2)</f>
        <v>0</v>
      </c>
      <c r="R484" s="160" t="s">
        <v>131</v>
      </c>
      <c r="S484" s="160" t="s">
        <v>217</v>
      </c>
      <c r="T484" s="161" t="s">
        <v>217</v>
      </c>
      <c r="U484" s="162">
        <v>9.0499999999999997E-2</v>
      </c>
      <c r="V484" s="162">
        <f>ROUND(E484*U484,2)</f>
        <v>6.88</v>
      </c>
      <c r="W484" s="162"/>
      <c r="X484" s="162" t="s">
        <v>218</v>
      </c>
      <c r="Y484" s="162" t="s">
        <v>175</v>
      </c>
      <c r="Z484" s="163"/>
      <c r="AA484" s="163"/>
      <c r="AB484" s="163"/>
      <c r="AC484" s="163"/>
      <c r="AD484" s="163"/>
      <c r="AE484" s="163"/>
      <c r="AF484" s="163"/>
      <c r="AG484" s="163" t="s">
        <v>1122</v>
      </c>
      <c r="AH484" s="163"/>
      <c r="AI484" s="163"/>
      <c r="AJ484" s="163"/>
      <c r="AK484" s="163"/>
      <c r="AL484" s="163"/>
      <c r="AM484" s="163"/>
      <c r="AN484" s="163"/>
      <c r="AO484" s="163"/>
      <c r="AP484" s="163"/>
      <c r="AQ484" s="163"/>
      <c r="AR484" s="163"/>
      <c r="AS484" s="163"/>
      <c r="AT484" s="163"/>
      <c r="AU484" s="163"/>
      <c r="AV484" s="163"/>
      <c r="AW484" s="163"/>
      <c r="AX484" s="163"/>
      <c r="AY484" s="163"/>
      <c r="AZ484" s="163"/>
      <c r="BA484" s="163"/>
      <c r="BB484" s="163"/>
      <c r="BC484" s="163"/>
      <c r="BD484" s="163"/>
      <c r="BE484" s="163"/>
      <c r="BF484" s="163"/>
      <c r="BG484" s="163"/>
      <c r="BH484" s="163"/>
    </row>
    <row r="485" spans="1:60" outlineLevel="2" x14ac:dyDescent="0.2">
      <c r="A485" s="164"/>
      <c r="B485" s="165"/>
      <c r="C485" s="182" t="s">
        <v>933</v>
      </c>
      <c r="D485" s="183"/>
      <c r="E485" s="184"/>
      <c r="F485" s="162"/>
      <c r="G485" s="162"/>
      <c r="H485" s="162"/>
      <c r="I485" s="162"/>
      <c r="J485" s="162"/>
      <c r="K485" s="162"/>
      <c r="L485" s="162"/>
      <c r="M485" s="162"/>
      <c r="N485" s="166"/>
      <c r="O485" s="166"/>
      <c r="P485" s="166"/>
      <c r="Q485" s="166"/>
      <c r="R485" s="162"/>
      <c r="S485" s="162"/>
      <c r="T485" s="162"/>
      <c r="U485" s="162"/>
      <c r="V485" s="162"/>
      <c r="W485" s="162"/>
      <c r="X485" s="162"/>
      <c r="Y485" s="162"/>
      <c r="Z485" s="163"/>
      <c r="AA485" s="163"/>
      <c r="AB485" s="163"/>
      <c r="AC485" s="163"/>
      <c r="AD485" s="163"/>
      <c r="AE485" s="163"/>
      <c r="AF485" s="163"/>
      <c r="AG485" s="163" t="s">
        <v>222</v>
      </c>
      <c r="AH485" s="163">
        <v>0</v>
      </c>
      <c r="AI485" s="163"/>
      <c r="AJ485" s="163"/>
      <c r="AK485" s="163"/>
      <c r="AL485" s="163"/>
      <c r="AM485" s="163"/>
      <c r="AN485" s="163"/>
      <c r="AO485" s="163"/>
      <c r="AP485" s="163"/>
      <c r="AQ485" s="163"/>
      <c r="AR485" s="163"/>
      <c r="AS485" s="163"/>
      <c r="AT485" s="163"/>
      <c r="AU485" s="163"/>
      <c r="AV485" s="163"/>
      <c r="AW485" s="163"/>
      <c r="AX485" s="163"/>
      <c r="AY485" s="163"/>
      <c r="AZ485" s="163"/>
      <c r="BA485" s="163"/>
      <c r="BB485" s="163"/>
      <c r="BC485" s="163"/>
      <c r="BD485" s="163"/>
      <c r="BE485" s="163"/>
      <c r="BF485" s="163"/>
      <c r="BG485" s="163"/>
      <c r="BH485" s="163"/>
    </row>
    <row r="486" spans="1:60" outlineLevel="3" x14ac:dyDescent="0.2">
      <c r="A486" s="164"/>
      <c r="B486" s="165"/>
      <c r="C486" s="182" t="s">
        <v>1131</v>
      </c>
      <c r="D486" s="183"/>
      <c r="E486" s="184">
        <v>16</v>
      </c>
      <c r="F486" s="162"/>
      <c r="G486" s="162"/>
      <c r="H486" s="162"/>
      <c r="I486" s="162"/>
      <c r="J486" s="162"/>
      <c r="K486" s="162"/>
      <c r="L486" s="162"/>
      <c r="M486" s="162"/>
      <c r="N486" s="166"/>
      <c r="O486" s="166"/>
      <c r="P486" s="166"/>
      <c r="Q486" s="166"/>
      <c r="R486" s="162"/>
      <c r="S486" s="162"/>
      <c r="T486" s="162"/>
      <c r="U486" s="162"/>
      <c r="V486" s="162"/>
      <c r="W486" s="162"/>
      <c r="X486" s="162"/>
      <c r="Y486" s="162"/>
      <c r="Z486" s="163"/>
      <c r="AA486" s="163"/>
      <c r="AB486" s="163"/>
      <c r="AC486" s="163"/>
      <c r="AD486" s="163"/>
      <c r="AE486" s="163"/>
      <c r="AF486" s="163"/>
      <c r="AG486" s="163" t="s">
        <v>222</v>
      </c>
      <c r="AH486" s="163">
        <v>0</v>
      </c>
      <c r="AI486" s="163"/>
      <c r="AJ486" s="163"/>
      <c r="AK486" s="163"/>
      <c r="AL486" s="163"/>
      <c r="AM486" s="163"/>
      <c r="AN486" s="163"/>
      <c r="AO486" s="163"/>
      <c r="AP486" s="163"/>
      <c r="AQ486" s="163"/>
      <c r="AR486" s="163"/>
      <c r="AS486" s="163"/>
      <c r="AT486" s="163"/>
      <c r="AU486" s="163"/>
      <c r="AV486" s="163"/>
      <c r="AW486" s="163"/>
      <c r="AX486" s="163"/>
      <c r="AY486" s="163"/>
      <c r="AZ486" s="163"/>
      <c r="BA486" s="163"/>
      <c r="BB486" s="163"/>
      <c r="BC486" s="163"/>
      <c r="BD486" s="163"/>
      <c r="BE486" s="163"/>
      <c r="BF486" s="163"/>
      <c r="BG486" s="163"/>
      <c r="BH486" s="163"/>
    </row>
    <row r="487" spans="1:60" outlineLevel="3" x14ac:dyDescent="0.2">
      <c r="A487" s="164"/>
      <c r="B487" s="165"/>
      <c r="C487" s="182" t="s">
        <v>1132</v>
      </c>
      <c r="D487" s="183"/>
      <c r="E487" s="184">
        <v>23</v>
      </c>
      <c r="F487" s="162"/>
      <c r="G487" s="162"/>
      <c r="H487" s="162"/>
      <c r="I487" s="162"/>
      <c r="J487" s="162"/>
      <c r="K487" s="162"/>
      <c r="L487" s="162"/>
      <c r="M487" s="162"/>
      <c r="N487" s="166"/>
      <c r="O487" s="166"/>
      <c r="P487" s="166"/>
      <c r="Q487" s="166"/>
      <c r="R487" s="162"/>
      <c r="S487" s="162"/>
      <c r="T487" s="162"/>
      <c r="U487" s="162"/>
      <c r="V487" s="162"/>
      <c r="W487" s="162"/>
      <c r="X487" s="162"/>
      <c r="Y487" s="162"/>
      <c r="Z487" s="163"/>
      <c r="AA487" s="163"/>
      <c r="AB487" s="163"/>
      <c r="AC487" s="163"/>
      <c r="AD487" s="163"/>
      <c r="AE487" s="163"/>
      <c r="AF487" s="163"/>
      <c r="AG487" s="163" t="s">
        <v>222</v>
      </c>
      <c r="AH487" s="163">
        <v>0</v>
      </c>
      <c r="AI487" s="163"/>
      <c r="AJ487" s="163"/>
      <c r="AK487" s="163"/>
      <c r="AL487" s="163"/>
      <c r="AM487" s="163"/>
      <c r="AN487" s="163"/>
      <c r="AO487" s="163"/>
      <c r="AP487" s="163"/>
      <c r="AQ487" s="163"/>
      <c r="AR487" s="163"/>
      <c r="AS487" s="163"/>
      <c r="AT487" s="163"/>
      <c r="AU487" s="163"/>
      <c r="AV487" s="163"/>
      <c r="AW487" s="163"/>
      <c r="AX487" s="163"/>
      <c r="AY487" s="163"/>
      <c r="AZ487" s="163"/>
      <c r="BA487" s="163"/>
      <c r="BB487" s="163"/>
      <c r="BC487" s="163"/>
      <c r="BD487" s="163"/>
      <c r="BE487" s="163"/>
      <c r="BF487" s="163"/>
      <c r="BG487" s="163"/>
      <c r="BH487" s="163"/>
    </row>
    <row r="488" spans="1:60" outlineLevel="3" x14ac:dyDescent="0.2">
      <c r="A488" s="164"/>
      <c r="B488" s="165"/>
      <c r="C488" s="182" t="s">
        <v>1133</v>
      </c>
      <c r="D488" s="183"/>
      <c r="E488" s="184">
        <v>10</v>
      </c>
      <c r="F488" s="162"/>
      <c r="G488" s="162"/>
      <c r="H488" s="162"/>
      <c r="I488" s="162"/>
      <c r="J488" s="162"/>
      <c r="K488" s="162"/>
      <c r="L488" s="162"/>
      <c r="M488" s="162"/>
      <c r="N488" s="166"/>
      <c r="O488" s="166"/>
      <c r="P488" s="166"/>
      <c r="Q488" s="166"/>
      <c r="R488" s="162"/>
      <c r="S488" s="162"/>
      <c r="T488" s="162"/>
      <c r="U488" s="162"/>
      <c r="V488" s="162"/>
      <c r="W488" s="162"/>
      <c r="X488" s="162"/>
      <c r="Y488" s="162"/>
      <c r="Z488" s="163"/>
      <c r="AA488" s="163"/>
      <c r="AB488" s="163"/>
      <c r="AC488" s="163"/>
      <c r="AD488" s="163"/>
      <c r="AE488" s="163"/>
      <c r="AF488" s="163"/>
      <c r="AG488" s="163" t="s">
        <v>222</v>
      </c>
      <c r="AH488" s="163">
        <v>0</v>
      </c>
      <c r="AI488" s="163"/>
      <c r="AJ488" s="163"/>
      <c r="AK488" s="163"/>
      <c r="AL488" s="163"/>
      <c r="AM488" s="163"/>
      <c r="AN488" s="163"/>
      <c r="AO488" s="163"/>
      <c r="AP488" s="163"/>
      <c r="AQ488" s="163"/>
      <c r="AR488" s="163"/>
      <c r="AS488" s="163"/>
      <c r="AT488" s="163"/>
      <c r="AU488" s="163"/>
      <c r="AV488" s="163"/>
      <c r="AW488" s="163"/>
      <c r="AX488" s="163"/>
      <c r="AY488" s="163"/>
      <c r="AZ488" s="163"/>
      <c r="BA488" s="163"/>
      <c r="BB488" s="163"/>
      <c r="BC488" s="163"/>
      <c r="BD488" s="163"/>
      <c r="BE488" s="163"/>
      <c r="BF488" s="163"/>
      <c r="BG488" s="163"/>
      <c r="BH488" s="163"/>
    </row>
    <row r="489" spans="1:60" outlineLevel="3" x14ac:dyDescent="0.2">
      <c r="A489" s="164"/>
      <c r="B489" s="165"/>
      <c r="C489" s="182" t="s">
        <v>1134</v>
      </c>
      <c r="D489" s="183"/>
      <c r="E489" s="184">
        <v>19</v>
      </c>
      <c r="F489" s="162"/>
      <c r="G489" s="162"/>
      <c r="H489" s="162"/>
      <c r="I489" s="162"/>
      <c r="J489" s="162"/>
      <c r="K489" s="162"/>
      <c r="L489" s="162"/>
      <c r="M489" s="162"/>
      <c r="N489" s="166"/>
      <c r="O489" s="166"/>
      <c r="P489" s="166"/>
      <c r="Q489" s="166"/>
      <c r="R489" s="162"/>
      <c r="S489" s="162"/>
      <c r="T489" s="162"/>
      <c r="U489" s="162"/>
      <c r="V489" s="162"/>
      <c r="W489" s="162"/>
      <c r="X489" s="162"/>
      <c r="Y489" s="162"/>
      <c r="Z489" s="163"/>
      <c r="AA489" s="163"/>
      <c r="AB489" s="163"/>
      <c r="AC489" s="163"/>
      <c r="AD489" s="163"/>
      <c r="AE489" s="163"/>
      <c r="AF489" s="163"/>
      <c r="AG489" s="163" t="s">
        <v>222</v>
      </c>
      <c r="AH489" s="163">
        <v>0</v>
      </c>
      <c r="AI489" s="163"/>
      <c r="AJ489" s="163"/>
      <c r="AK489" s="163"/>
      <c r="AL489" s="163"/>
      <c r="AM489" s="163"/>
      <c r="AN489" s="163"/>
      <c r="AO489" s="163"/>
      <c r="AP489" s="163"/>
      <c r="AQ489" s="163"/>
      <c r="AR489" s="163"/>
      <c r="AS489" s="163"/>
      <c r="AT489" s="163"/>
      <c r="AU489" s="163"/>
      <c r="AV489" s="163"/>
      <c r="AW489" s="163"/>
      <c r="AX489" s="163"/>
      <c r="AY489" s="163"/>
      <c r="AZ489" s="163"/>
      <c r="BA489" s="163"/>
      <c r="BB489" s="163"/>
      <c r="BC489" s="163"/>
      <c r="BD489" s="163"/>
      <c r="BE489" s="163"/>
      <c r="BF489" s="163"/>
      <c r="BG489" s="163"/>
      <c r="BH489" s="163"/>
    </row>
    <row r="490" spans="1:60" outlineLevel="3" x14ac:dyDescent="0.2">
      <c r="A490" s="164"/>
      <c r="B490" s="165"/>
      <c r="C490" s="182" t="s">
        <v>950</v>
      </c>
      <c r="D490" s="183"/>
      <c r="E490" s="184">
        <v>3</v>
      </c>
      <c r="F490" s="162"/>
      <c r="G490" s="162"/>
      <c r="H490" s="162"/>
      <c r="I490" s="162"/>
      <c r="J490" s="162"/>
      <c r="K490" s="162"/>
      <c r="L490" s="162"/>
      <c r="M490" s="162"/>
      <c r="N490" s="166"/>
      <c r="O490" s="166"/>
      <c r="P490" s="166"/>
      <c r="Q490" s="166"/>
      <c r="R490" s="162"/>
      <c r="S490" s="162"/>
      <c r="T490" s="162"/>
      <c r="U490" s="162"/>
      <c r="V490" s="162"/>
      <c r="W490" s="162"/>
      <c r="X490" s="162"/>
      <c r="Y490" s="162"/>
      <c r="Z490" s="163"/>
      <c r="AA490" s="163"/>
      <c r="AB490" s="163"/>
      <c r="AC490" s="163"/>
      <c r="AD490" s="163"/>
      <c r="AE490" s="163"/>
      <c r="AF490" s="163"/>
      <c r="AG490" s="163" t="s">
        <v>222</v>
      </c>
      <c r="AH490" s="163">
        <v>0</v>
      </c>
      <c r="AI490" s="163"/>
      <c r="AJ490" s="163"/>
      <c r="AK490" s="163"/>
      <c r="AL490" s="163"/>
      <c r="AM490" s="163"/>
      <c r="AN490" s="163"/>
      <c r="AO490" s="163"/>
      <c r="AP490" s="163"/>
      <c r="AQ490" s="163"/>
      <c r="AR490" s="163"/>
      <c r="AS490" s="163"/>
      <c r="AT490" s="163"/>
      <c r="AU490" s="163"/>
      <c r="AV490" s="163"/>
      <c r="AW490" s="163"/>
      <c r="AX490" s="163"/>
      <c r="AY490" s="163"/>
      <c r="AZ490" s="163"/>
      <c r="BA490" s="163"/>
      <c r="BB490" s="163"/>
      <c r="BC490" s="163"/>
      <c r="BD490" s="163"/>
      <c r="BE490" s="163"/>
      <c r="BF490" s="163"/>
      <c r="BG490" s="163"/>
      <c r="BH490" s="163"/>
    </row>
    <row r="491" spans="1:60" outlineLevel="3" x14ac:dyDescent="0.2">
      <c r="A491" s="164"/>
      <c r="B491" s="165"/>
      <c r="C491" s="182" t="s">
        <v>963</v>
      </c>
      <c r="D491" s="183"/>
      <c r="E491" s="184">
        <v>5</v>
      </c>
      <c r="F491" s="162"/>
      <c r="G491" s="162"/>
      <c r="H491" s="162"/>
      <c r="I491" s="162"/>
      <c r="J491" s="162"/>
      <c r="K491" s="162"/>
      <c r="L491" s="162"/>
      <c r="M491" s="162"/>
      <c r="N491" s="166"/>
      <c r="O491" s="166"/>
      <c r="P491" s="166"/>
      <c r="Q491" s="166"/>
      <c r="R491" s="162"/>
      <c r="S491" s="162"/>
      <c r="T491" s="162"/>
      <c r="U491" s="162"/>
      <c r="V491" s="162"/>
      <c r="W491" s="162"/>
      <c r="X491" s="162"/>
      <c r="Y491" s="162"/>
      <c r="Z491" s="163"/>
      <c r="AA491" s="163"/>
      <c r="AB491" s="163"/>
      <c r="AC491" s="163"/>
      <c r="AD491" s="163"/>
      <c r="AE491" s="163"/>
      <c r="AF491" s="163"/>
      <c r="AG491" s="163" t="s">
        <v>222</v>
      </c>
      <c r="AH491" s="163">
        <v>0</v>
      </c>
      <c r="AI491" s="163"/>
      <c r="AJ491" s="163"/>
      <c r="AK491" s="163"/>
      <c r="AL491" s="163"/>
      <c r="AM491" s="163"/>
      <c r="AN491" s="163"/>
      <c r="AO491" s="163"/>
      <c r="AP491" s="163"/>
      <c r="AQ491" s="163"/>
      <c r="AR491" s="163"/>
      <c r="AS491" s="163"/>
      <c r="AT491" s="163"/>
      <c r="AU491" s="163"/>
      <c r="AV491" s="163"/>
      <c r="AW491" s="163"/>
      <c r="AX491" s="163"/>
      <c r="AY491" s="163"/>
      <c r="AZ491" s="163"/>
      <c r="BA491" s="163"/>
      <c r="BB491" s="163"/>
      <c r="BC491" s="163"/>
      <c r="BD491" s="163"/>
      <c r="BE491" s="163"/>
      <c r="BF491" s="163"/>
      <c r="BG491" s="163"/>
      <c r="BH491" s="163"/>
    </row>
    <row r="492" spans="1:60" x14ac:dyDescent="0.2">
      <c r="A492" s="147" t="s">
        <v>168</v>
      </c>
      <c r="B492" s="148" t="s">
        <v>135</v>
      </c>
      <c r="C492" s="149" t="s">
        <v>136</v>
      </c>
      <c r="D492" s="150"/>
      <c r="E492" s="151"/>
      <c r="F492" s="152"/>
      <c r="G492" s="152">
        <f>SUMIF(AG493:AG495,"&lt;&gt;NOR",G493:G495)</f>
        <v>0</v>
      </c>
      <c r="H492" s="152"/>
      <c r="I492" s="152">
        <f>SUM(I493:I495)</f>
        <v>322.16000000000003</v>
      </c>
      <c r="J492" s="152"/>
      <c r="K492" s="152">
        <f>SUM(K493:K495)</f>
        <v>226.85</v>
      </c>
      <c r="L492" s="152"/>
      <c r="M492" s="152">
        <f>SUM(M493:M495)</f>
        <v>0</v>
      </c>
      <c r="N492" s="151"/>
      <c r="O492" s="151">
        <f>SUM(O493:O495)</f>
        <v>7.0000000000000007E-2</v>
      </c>
      <c r="P492" s="151"/>
      <c r="Q492" s="151">
        <f>SUM(Q493:Q495)</f>
        <v>0</v>
      </c>
      <c r="R492" s="152"/>
      <c r="S492" s="152"/>
      <c r="T492" s="153"/>
      <c r="U492" s="154"/>
      <c r="V492" s="154">
        <f>SUM(V493:V495)</f>
        <v>0.45</v>
      </c>
      <c r="W492" s="154"/>
      <c r="X492" s="154"/>
      <c r="Y492" s="154"/>
      <c r="AG492" s="14" t="s">
        <v>169</v>
      </c>
    </row>
    <row r="493" spans="1:60" outlineLevel="1" x14ac:dyDescent="0.2">
      <c r="A493" s="155">
        <v>103</v>
      </c>
      <c r="B493" s="156" t="s">
        <v>1135</v>
      </c>
      <c r="C493" s="157" t="s">
        <v>1136</v>
      </c>
      <c r="D493" s="158" t="s">
        <v>276</v>
      </c>
      <c r="E493" s="159">
        <v>0.9</v>
      </c>
      <c r="F493" s="11"/>
      <c r="G493" s="160">
        <f>ROUND(E493*F493,2)</f>
        <v>0</v>
      </c>
      <c r="H493" s="11">
        <v>357.95</v>
      </c>
      <c r="I493" s="160">
        <f>ROUND(E493*H493,2)</f>
        <v>322.16000000000003</v>
      </c>
      <c r="J493" s="11">
        <v>252.05</v>
      </c>
      <c r="K493" s="160">
        <f>ROUND(E493*J493,2)</f>
        <v>226.85</v>
      </c>
      <c r="L493" s="160">
        <v>21</v>
      </c>
      <c r="M493" s="160">
        <f>G493*(1+L493/100)</f>
        <v>0</v>
      </c>
      <c r="N493" s="159">
        <v>7.85E-2</v>
      </c>
      <c r="O493" s="159">
        <f>ROUND(E493*N493,2)</f>
        <v>7.0000000000000007E-2</v>
      </c>
      <c r="P493" s="159">
        <v>0</v>
      </c>
      <c r="Q493" s="159">
        <f>ROUND(E493*P493,2)</f>
        <v>0</v>
      </c>
      <c r="R493" s="160"/>
      <c r="S493" s="160" t="s">
        <v>217</v>
      </c>
      <c r="T493" s="161" t="s">
        <v>217</v>
      </c>
      <c r="U493" s="162">
        <v>0.5</v>
      </c>
      <c r="V493" s="162">
        <f>ROUND(E493*U493,2)</f>
        <v>0.45</v>
      </c>
      <c r="W493" s="162"/>
      <c r="X493" s="162" t="s">
        <v>218</v>
      </c>
      <c r="Y493" s="162" t="s">
        <v>175</v>
      </c>
      <c r="Z493" s="163"/>
      <c r="AA493" s="163"/>
      <c r="AB493" s="163"/>
      <c r="AC493" s="163"/>
      <c r="AD493" s="163"/>
      <c r="AE493" s="163"/>
      <c r="AF493" s="163"/>
      <c r="AG493" s="163" t="s">
        <v>1137</v>
      </c>
      <c r="AH493" s="163"/>
      <c r="AI493" s="163"/>
      <c r="AJ493" s="163"/>
      <c r="AK493" s="163"/>
      <c r="AL493" s="163"/>
      <c r="AM493" s="163"/>
      <c r="AN493" s="163"/>
      <c r="AO493" s="163"/>
      <c r="AP493" s="163"/>
      <c r="AQ493" s="163"/>
      <c r="AR493" s="163"/>
      <c r="AS493" s="163"/>
      <c r="AT493" s="163"/>
      <c r="AU493" s="163"/>
      <c r="AV493" s="163"/>
      <c r="AW493" s="163"/>
      <c r="AX493" s="163"/>
      <c r="AY493" s="163"/>
      <c r="AZ493" s="163"/>
      <c r="BA493" s="163"/>
      <c r="BB493" s="163"/>
      <c r="BC493" s="163"/>
      <c r="BD493" s="163"/>
      <c r="BE493" s="163"/>
      <c r="BF493" s="163"/>
      <c r="BG493" s="163"/>
      <c r="BH493" s="163"/>
    </row>
    <row r="494" spans="1:60" outlineLevel="2" x14ac:dyDescent="0.2">
      <c r="A494" s="164"/>
      <c r="B494" s="165"/>
      <c r="C494" s="182" t="s">
        <v>822</v>
      </c>
      <c r="D494" s="183"/>
      <c r="E494" s="184"/>
      <c r="F494" s="162"/>
      <c r="G494" s="162"/>
      <c r="H494" s="162"/>
      <c r="I494" s="162"/>
      <c r="J494" s="162"/>
      <c r="K494" s="162"/>
      <c r="L494" s="162"/>
      <c r="M494" s="162"/>
      <c r="N494" s="166"/>
      <c r="O494" s="166"/>
      <c r="P494" s="166"/>
      <c r="Q494" s="166"/>
      <c r="R494" s="162"/>
      <c r="S494" s="162"/>
      <c r="T494" s="162"/>
      <c r="U494" s="162"/>
      <c r="V494" s="162"/>
      <c r="W494" s="162"/>
      <c r="X494" s="162"/>
      <c r="Y494" s="162"/>
      <c r="Z494" s="163"/>
      <c r="AA494" s="163"/>
      <c r="AB494" s="163"/>
      <c r="AC494" s="163"/>
      <c r="AD494" s="163"/>
      <c r="AE494" s="163"/>
      <c r="AF494" s="163"/>
      <c r="AG494" s="163" t="s">
        <v>222</v>
      </c>
      <c r="AH494" s="163">
        <v>0</v>
      </c>
      <c r="AI494" s="163"/>
      <c r="AJ494" s="163"/>
      <c r="AK494" s="163"/>
      <c r="AL494" s="163"/>
      <c r="AM494" s="163"/>
      <c r="AN494" s="163"/>
      <c r="AO494" s="163"/>
      <c r="AP494" s="163"/>
      <c r="AQ494" s="163"/>
      <c r="AR494" s="163"/>
      <c r="AS494" s="163"/>
      <c r="AT494" s="163"/>
      <c r="AU494" s="163"/>
      <c r="AV494" s="163"/>
      <c r="AW494" s="163"/>
      <c r="AX494" s="163"/>
      <c r="AY494" s="163"/>
      <c r="AZ494" s="163"/>
      <c r="BA494" s="163"/>
      <c r="BB494" s="163"/>
      <c r="BC494" s="163"/>
      <c r="BD494" s="163"/>
      <c r="BE494" s="163"/>
      <c r="BF494" s="163"/>
      <c r="BG494" s="163"/>
      <c r="BH494" s="163"/>
    </row>
    <row r="495" spans="1:60" outlineLevel="3" x14ac:dyDescent="0.2">
      <c r="A495" s="164"/>
      <c r="B495" s="165"/>
      <c r="C495" s="182" t="s">
        <v>826</v>
      </c>
      <c r="D495" s="183"/>
      <c r="E495" s="184">
        <v>0.9</v>
      </c>
      <c r="F495" s="162"/>
      <c r="G495" s="162"/>
      <c r="H495" s="162"/>
      <c r="I495" s="162"/>
      <c r="J495" s="162"/>
      <c r="K495" s="162"/>
      <c r="L495" s="162"/>
      <c r="M495" s="162"/>
      <c r="N495" s="166"/>
      <c r="O495" s="166"/>
      <c r="P495" s="166"/>
      <c r="Q495" s="166"/>
      <c r="R495" s="162"/>
      <c r="S495" s="162"/>
      <c r="T495" s="162"/>
      <c r="U495" s="162"/>
      <c r="V495" s="162"/>
      <c r="W495" s="162"/>
      <c r="X495" s="162"/>
      <c r="Y495" s="162"/>
      <c r="Z495" s="163"/>
      <c r="AA495" s="163"/>
      <c r="AB495" s="163"/>
      <c r="AC495" s="163"/>
      <c r="AD495" s="163"/>
      <c r="AE495" s="163"/>
      <c r="AF495" s="163"/>
      <c r="AG495" s="163" t="s">
        <v>222</v>
      </c>
      <c r="AH495" s="163">
        <v>0</v>
      </c>
      <c r="AI495" s="163"/>
      <c r="AJ495" s="163"/>
      <c r="AK495" s="163"/>
      <c r="AL495" s="163"/>
      <c r="AM495" s="163"/>
      <c r="AN495" s="163"/>
      <c r="AO495" s="163"/>
      <c r="AP495" s="163"/>
      <c r="AQ495" s="163"/>
      <c r="AR495" s="163"/>
      <c r="AS495" s="163"/>
      <c r="AT495" s="163"/>
      <c r="AU495" s="163"/>
      <c r="AV495" s="163"/>
      <c r="AW495" s="163"/>
      <c r="AX495" s="163"/>
      <c r="AY495" s="163"/>
      <c r="AZ495" s="163"/>
      <c r="BA495" s="163"/>
      <c r="BB495" s="163"/>
      <c r="BC495" s="163"/>
      <c r="BD495" s="163"/>
      <c r="BE495" s="163"/>
      <c r="BF495" s="163"/>
      <c r="BG495" s="163"/>
      <c r="BH495" s="163"/>
    </row>
    <row r="496" spans="1:60" x14ac:dyDescent="0.2">
      <c r="A496" s="175"/>
      <c r="B496" s="176" t="s">
        <v>28</v>
      </c>
      <c r="C496" s="177"/>
      <c r="D496" s="178"/>
      <c r="E496" s="179"/>
      <c r="F496" s="179"/>
      <c r="G496" s="180">
        <f>G8+G203+G230+G475+G480+G483+G492</f>
        <v>0</v>
      </c>
      <c r="H496" s="142"/>
      <c r="I496" s="142"/>
      <c r="J496" s="142"/>
      <c r="K496" s="142"/>
      <c r="L496" s="142"/>
      <c r="M496" s="142"/>
      <c r="N496" s="142"/>
      <c r="O496" s="142"/>
      <c r="P496" s="142"/>
      <c r="Q496" s="142"/>
      <c r="R496" s="142"/>
      <c r="S496" s="142"/>
      <c r="T496" s="142"/>
      <c r="U496" s="142"/>
      <c r="V496" s="142"/>
      <c r="W496" s="142"/>
      <c r="X496" s="142"/>
      <c r="Y496" s="142"/>
      <c r="AE496" s="14">
        <f>SUMIF(L7:L495,#REF!,G7:G495)</f>
        <v>0</v>
      </c>
      <c r="AF496" s="14">
        <f>SUMIF(L7:L495,#REF!,G7:G495)</f>
        <v>0</v>
      </c>
      <c r="AG496" s="14" t="s">
        <v>208</v>
      </c>
    </row>
    <row r="497" spans="1:33" x14ac:dyDescent="0.2">
      <c r="A497" s="271" t="s">
        <v>555</v>
      </c>
      <c r="B497" s="271"/>
      <c r="C497" s="174"/>
      <c r="D497" s="144"/>
      <c r="E497" s="142"/>
      <c r="F497" s="142"/>
      <c r="G497" s="142"/>
      <c r="H497" s="142"/>
      <c r="I497" s="142"/>
      <c r="J497" s="142"/>
      <c r="K497" s="142"/>
      <c r="L497" s="142"/>
      <c r="M497" s="142"/>
      <c r="N497" s="142"/>
      <c r="O497" s="142"/>
      <c r="P497" s="142"/>
      <c r="Q497" s="142"/>
      <c r="R497" s="142"/>
      <c r="S497" s="142"/>
      <c r="T497" s="142"/>
      <c r="U497" s="142"/>
      <c r="V497" s="142"/>
      <c r="W497" s="142"/>
      <c r="X497" s="142"/>
      <c r="Y497" s="142"/>
    </row>
    <row r="498" spans="1:33" x14ac:dyDescent="0.2">
      <c r="A498" s="142"/>
      <c r="B498" s="143" t="s">
        <v>1138</v>
      </c>
      <c r="C498" s="174" t="s">
        <v>1139</v>
      </c>
      <c r="D498" s="144"/>
      <c r="E498" s="142"/>
      <c r="F498" s="142"/>
      <c r="G498" s="142"/>
      <c r="H498" s="142"/>
      <c r="I498" s="142"/>
      <c r="J498" s="142"/>
      <c r="K498" s="142"/>
      <c r="L498" s="142"/>
      <c r="M498" s="142"/>
      <c r="N498" s="142"/>
      <c r="O498" s="142"/>
      <c r="P498" s="142"/>
      <c r="Q498" s="142"/>
      <c r="R498" s="142"/>
      <c r="S498" s="142"/>
      <c r="T498" s="142"/>
      <c r="U498" s="142"/>
      <c r="V498" s="142"/>
      <c r="W498" s="142"/>
      <c r="X498" s="142"/>
      <c r="Y498" s="142"/>
      <c r="AG498" s="14" t="s">
        <v>558</v>
      </c>
    </row>
    <row r="499" spans="1:33" x14ac:dyDescent="0.2">
      <c r="A499" s="142"/>
      <c r="B499" s="143" t="s">
        <v>559</v>
      </c>
      <c r="C499" s="174" t="s">
        <v>1140</v>
      </c>
      <c r="D499" s="144"/>
      <c r="E499" s="142"/>
      <c r="F499" s="142"/>
      <c r="G499" s="142"/>
      <c r="H499" s="142"/>
      <c r="I499" s="142"/>
      <c r="J499" s="142"/>
      <c r="K499" s="142"/>
      <c r="L499" s="142"/>
      <c r="M499" s="142"/>
      <c r="N499" s="142"/>
      <c r="O499" s="142"/>
      <c r="P499" s="142"/>
      <c r="Q499" s="142"/>
      <c r="R499" s="142"/>
      <c r="S499" s="142"/>
      <c r="T499" s="142"/>
      <c r="U499" s="142"/>
      <c r="V499" s="142"/>
      <c r="W499" s="142"/>
      <c r="X499" s="142"/>
      <c r="Y499" s="142"/>
      <c r="AG499" s="14" t="s">
        <v>561</v>
      </c>
    </row>
    <row r="500" spans="1:33" x14ac:dyDescent="0.2">
      <c r="A500" s="142"/>
      <c r="B500" s="143"/>
      <c r="C500" s="174" t="s">
        <v>812</v>
      </c>
      <c r="D500" s="144"/>
      <c r="E500" s="142"/>
      <c r="F500" s="142"/>
      <c r="G500" s="142"/>
      <c r="H500" s="142"/>
      <c r="I500" s="142"/>
      <c r="J500" s="142"/>
      <c r="K500" s="142"/>
      <c r="L500" s="142"/>
      <c r="M500" s="142"/>
      <c r="N500" s="142"/>
      <c r="O500" s="142"/>
      <c r="P500" s="142"/>
      <c r="Q500" s="142"/>
      <c r="R500" s="142"/>
      <c r="S500" s="142"/>
      <c r="T500" s="142"/>
      <c r="U500" s="142"/>
      <c r="V500" s="142"/>
      <c r="W500" s="142"/>
      <c r="X500" s="142"/>
      <c r="Y500" s="142"/>
      <c r="AG500" s="14" t="s">
        <v>563</v>
      </c>
    </row>
    <row r="501" spans="1:33" x14ac:dyDescent="0.2">
      <c r="A501" s="142"/>
      <c r="B501" s="143"/>
      <c r="C501" s="174"/>
      <c r="D501" s="144"/>
      <c r="E501" s="142"/>
      <c r="F501" s="142"/>
      <c r="G501" s="142"/>
      <c r="H501" s="142"/>
      <c r="I501" s="142"/>
      <c r="J501" s="142"/>
      <c r="K501" s="142"/>
      <c r="L501" s="142"/>
      <c r="M501" s="142"/>
      <c r="N501" s="142"/>
      <c r="O501" s="142"/>
      <c r="P501" s="142"/>
      <c r="Q501" s="142"/>
      <c r="R501" s="142"/>
      <c r="S501" s="142"/>
      <c r="T501" s="142"/>
      <c r="U501" s="142"/>
      <c r="V501" s="142"/>
      <c r="W501" s="142"/>
      <c r="X501" s="142"/>
      <c r="Y501" s="142"/>
    </row>
    <row r="502" spans="1:33" x14ac:dyDescent="0.2">
      <c r="C502" s="181"/>
      <c r="D502" s="94"/>
      <c r="AG502" s="14" t="s">
        <v>210</v>
      </c>
    </row>
    <row r="503" spans="1:33" x14ac:dyDescent="0.2">
      <c r="D503" s="94"/>
    </row>
    <row r="504" spans="1:33" x14ac:dyDescent="0.2">
      <c r="D504" s="94"/>
    </row>
    <row r="505" spans="1:33" x14ac:dyDescent="0.2">
      <c r="D505" s="94"/>
    </row>
    <row r="506" spans="1:33" x14ac:dyDescent="0.2">
      <c r="D506" s="94"/>
    </row>
    <row r="507" spans="1:33" x14ac:dyDescent="0.2">
      <c r="D507" s="94"/>
    </row>
    <row r="508" spans="1:33" x14ac:dyDescent="0.2">
      <c r="D508" s="94"/>
    </row>
    <row r="509" spans="1:33" x14ac:dyDescent="0.2">
      <c r="D509" s="94"/>
    </row>
    <row r="510" spans="1:33" x14ac:dyDescent="0.2">
      <c r="D510" s="94"/>
    </row>
    <row r="511" spans="1:33" x14ac:dyDescent="0.2">
      <c r="D511" s="94"/>
    </row>
    <row r="512" spans="1:33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  <row r="4815" spans="4:4" x14ac:dyDescent="0.2">
      <c r="D4815" s="94"/>
    </row>
    <row r="4816" spans="4:4" x14ac:dyDescent="0.2">
      <c r="D4816" s="94"/>
    </row>
    <row r="4817" spans="4:4" x14ac:dyDescent="0.2">
      <c r="D4817" s="94"/>
    </row>
    <row r="4818" spans="4:4" x14ac:dyDescent="0.2">
      <c r="D4818" s="94"/>
    </row>
    <row r="4819" spans="4:4" x14ac:dyDescent="0.2">
      <c r="D4819" s="94"/>
    </row>
    <row r="4820" spans="4:4" x14ac:dyDescent="0.2">
      <c r="D4820" s="94"/>
    </row>
    <row r="4821" spans="4:4" x14ac:dyDescent="0.2">
      <c r="D4821" s="94"/>
    </row>
    <row r="4822" spans="4:4" x14ac:dyDescent="0.2">
      <c r="D4822" s="94"/>
    </row>
    <row r="4823" spans="4:4" x14ac:dyDescent="0.2">
      <c r="D4823" s="94"/>
    </row>
    <row r="4824" spans="4:4" x14ac:dyDescent="0.2">
      <c r="D4824" s="94"/>
    </row>
    <row r="4825" spans="4:4" x14ac:dyDescent="0.2">
      <c r="D4825" s="94"/>
    </row>
    <row r="4826" spans="4:4" x14ac:dyDescent="0.2">
      <c r="D4826" s="94"/>
    </row>
    <row r="4827" spans="4:4" x14ac:dyDescent="0.2">
      <c r="D4827" s="94"/>
    </row>
    <row r="4828" spans="4:4" x14ac:dyDescent="0.2">
      <c r="D4828" s="94"/>
    </row>
    <row r="4829" spans="4:4" x14ac:dyDescent="0.2">
      <c r="D4829" s="94"/>
    </row>
    <row r="4830" spans="4:4" x14ac:dyDescent="0.2">
      <c r="D4830" s="94"/>
    </row>
    <row r="4831" spans="4:4" x14ac:dyDescent="0.2">
      <c r="D4831" s="94"/>
    </row>
    <row r="4832" spans="4:4" x14ac:dyDescent="0.2">
      <c r="D4832" s="94"/>
    </row>
    <row r="4833" spans="4:4" x14ac:dyDescent="0.2">
      <c r="D4833" s="94"/>
    </row>
    <row r="4834" spans="4:4" x14ac:dyDescent="0.2">
      <c r="D4834" s="94"/>
    </row>
    <row r="4835" spans="4:4" x14ac:dyDescent="0.2">
      <c r="D4835" s="94"/>
    </row>
    <row r="4836" spans="4:4" x14ac:dyDescent="0.2">
      <c r="D4836" s="94"/>
    </row>
    <row r="4837" spans="4:4" x14ac:dyDescent="0.2">
      <c r="D4837" s="94"/>
    </row>
    <row r="4838" spans="4:4" x14ac:dyDescent="0.2">
      <c r="D4838" s="94"/>
    </row>
    <row r="4839" spans="4:4" x14ac:dyDescent="0.2">
      <c r="D4839" s="94"/>
    </row>
    <row r="4840" spans="4:4" x14ac:dyDescent="0.2">
      <c r="D4840" s="94"/>
    </row>
    <row r="4841" spans="4:4" x14ac:dyDescent="0.2">
      <c r="D4841" s="94"/>
    </row>
    <row r="4842" spans="4:4" x14ac:dyDescent="0.2">
      <c r="D4842" s="94"/>
    </row>
    <row r="4843" spans="4:4" x14ac:dyDescent="0.2">
      <c r="D4843" s="94"/>
    </row>
    <row r="4844" spans="4:4" x14ac:dyDescent="0.2">
      <c r="D4844" s="94"/>
    </row>
    <row r="4845" spans="4:4" x14ac:dyDescent="0.2">
      <c r="D4845" s="94"/>
    </row>
    <row r="4846" spans="4:4" x14ac:dyDescent="0.2">
      <c r="D4846" s="94"/>
    </row>
    <row r="4847" spans="4:4" x14ac:dyDescent="0.2">
      <c r="D4847" s="94"/>
    </row>
    <row r="4848" spans="4:4" x14ac:dyDescent="0.2">
      <c r="D4848" s="94"/>
    </row>
    <row r="4849" spans="4:4" x14ac:dyDescent="0.2">
      <c r="D4849" s="94"/>
    </row>
    <row r="4850" spans="4:4" x14ac:dyDescent="0.2">
      <c r="D4850" s="94"/>
    </row>
    <row r="4851" spans="4:4" x14ac:dyDescent="0.2">
      <c r="D4851" s="94"/>
    </row>
    <row r="4852" spans="4:4" x14ac:dyDescent="0.2">
      <c r="D4852" s="94"/>
    </row>
    <row r="4853" spans="4:4" x14ac:dyDescent="0.2">
      <c r="D4853" s="94"/>
    </row>
    <row r="4854" spans="4:4" x14ac:dyDescent="0.2">
      <c r="D4854" s="94"/>
    </row>
    <row r="4855" spans="4:4" x14ac:dyDescent="0.2">
      <c r="D4855" s="94"/>
    </row>
    <row r="4856" spans="4:4" x14ac:dyDescent="0.2">
      <c r="D4856" s="94"/>
    </row>
    <row r="4857" spans="4:4" x14ac:dyDescent="0.2">
      <c r="D4857" s="94"/>
    </row>
    <row r="4858" spans="4:4" x14ac:dyDescent="0.2">
      <c r="D4858" s="94"/>
    </row>
    <row r="4859" spans="4:4" x14ac:dyDescent="0.2">
      <c r="D4859" s="94"/>
    </row>
    <row r="4860" spans="4:4" x14ac:dyDescent="0.2">
      <c r="D4860" s="94"/>
    </row>
    <row r="4861" spans="4:4" x14ac:dyDescent="0.2">
      <c r="D4861" s="94"/>
    </row>
    <row r="4862" spans="4:4" x14ac:dyDescent="0.2">
      <c r="D4862" s="94"/>
    </row>
    <row r="4863" spans="4:4" x14ac:dyDescent="0.2">
      <c r="D4863" s="94"/>
    </row>
    <row r="4864" spans="4:4" x14ac:dyDescent="0.2">
      <c r="D4864" s="94"/>
    </row>
    <row r="4865" spans="4:4" x14ac:dyDescent="0.2">
      <c r="D4865" s="94"/>
    </row>
    <row r="4866" spans="4:4" x14ac:dyDescent="0.2">
      <c r="D4866" s="94"/>
    </row>
    <row r="4867" spans="4:4" x14ac:dyDescent="0.2">
      <c r="D4867" s="94"/>
    </row>
    <row r="4868" spans="4:4" x14ac:dyDescent="0.2">
      <c r="D4868" s="94"/>
    </row>
    <row r="4869" spans="4:4" x14ac:dyDescent="0.2">
      <c r="D4869" s="94"/>
    </row>
    <row r="4870" spans="4:4" x14ac:dyDescent="0.2">
      <c r="D4870" s="94"/>
    </row>
    <row r="4871" spans="4:4" x14ac:dyDescent="0.2">
      <c r="D4871" s="94"/>
    </row>
    <row r="4872" spans="4:4" x14ac:dyDescent="0.2">
      <c r="D4872" s="94"/>
    </row>
    <row r="4873" spans="4:4" x14ac:dyDescent="0.2">
      <c r="D4873" s="94"/>
    </row>
    <row r="4874" spans="4:4" x14ac:dyDescent="0.2">
      <c r="D4874" s="94"/>
    </row>
    <row r="4875" spans="4:4" x14ac:dyDescent="0.2">
      <c r="D4875" s="94"/>
    </row>
    <row r="4876" spans="4:4" x14ac:dyDescent="0.2">
      <c r="D4876" s="94"/>
    </row>
    <row r="4877" spans="4:4" x14ac:dyDescent="0.2">
      <c r="D4877" s="94"/>
    </row>
    <row r="4878" spans="4:4" x14ac:dyDescent="0.2">
      <c r="D4878" s="94"/>
    </row>
    <row r="4879" spans="4:4" x14ac:dyDescent="0.2">
      <c r="D4879" s="94"/>
    </row>
    <row r="4880" spans="4:4" x14ac:dyDescent="0.2">
      <c r="D4880" s="94"/>
    </row>
    <row r="4881" spans="4:4" x14ac:dyDescent="0.2">
      <c r="D4881" s="94"/>
    </row>
    <row r="4882" spans="4:4" x14ac:dyDescent="0.2">
      <c r="D4882" s="94"/>
    </row>
    <row r="4883" spans="4:4" x14ac:dyDescent="0.2">
      <c r="D4883" s="94"/>
    </row>
    <row r="4884" spans="4:4" x14ac:dyDescent="0.2">
      <c r="D4884" s="94"/>
    </row>
    <row r="4885" spans="4:4" x14ac:dyDescent="0.2">
      <c r="D4885" s="94"/>
    </row>
    <row r="4886" spans="4:4" x14ac:dyDescent="0.2">
      <c r="D4886" s="94"/>
    </row>
    <row r="4887" spans="4:4" x14ac:dyDescent="0.2">
      <c r="D4887" s="94"/>
    </row>
    <row r="4888" spans="4:4" x14ac:dyDescent="0.2">
      <c r="D4888" s="94"/>
    </row>
    <row r="4889" spans="4:4" x14ac:dyDescent="0.2">
      <c r="D4889" s="94"/>
    </row>
    <row r="4890" spans="4:4" x14ac:dyDescent="0.2">
      <c r="D4890" s="94"/>
    </row>
    <row r="4891" spans="4:4" x14ac:dyDescent="0.2">
      <c r="D4891" s="94"/>
    </row>
    <row r="4892" spans="4:4" x14ac:dyDescent="0.2">
      <c r="D4892" s="94"/>
    </row>
    <row r="4893" spans="4:4" x14ac:dyDescent="0.2">
      <c r="D4893" s="94"/>
    </row>
    <row r="4894" spans="4:4" x14ac:dyDescent="0.2">
      <c r="D4894" s="94"/>
    </row>
    <row r="4895" spans="4:4" x14ac:dyDescent="0.2">
      <c r="D4895" s="94"/>
    </row>
    <row r="4896" spans="4:4" x14ac:dyDescent="0.2">
      <c r="D4896" s="94"/>
    </row>
    <row r="4897" spans="4:4" x14ac:dyDescent="0.2">
      <c r="D4897" s="94"/>
    </row>
    <row r="4898" spans="4:4" x14ac:dyDescent="0.2">
      <c r="D4898" s="94"/>
    </row>
    <row r="4899" spans="4:4" x14ac:dyDescent="0.2">
      <c r="D4899" s="94"/>
    </row>
    <row r="4900" spans="4:4" x14ac:dyDescent="0.2">
      <c r="D4900" s="94"/>
    </row>
    <row r="4901" spans="4:4" x14ac:dyDescent="0.2">
      <c r="D4901" s="94"/>
    </row>
    <row r="4902" spans="4:4" x14ac:dyDescent="0.2">
      <c r="D4902" s="94"/>
    </row>
    <row r="4903" spans="4:4" x14ac:dyDescent="0.2">
      <c r="D4903" s="94"/>
    </row>
    <row r="4904" spans="4:4" x14ac:dyDescent="0.2">
      <c r="D4904" s="94"/>
    </row>
    <row r="4905" spans="4:4" x14ac:dyDescent="0.2">
      <c r="D4905" s="94"/>
    </row>
    <row r="4906" spans="4:4" x14ac:dyDescent="0.2">
      <c r="D4906" s="94"/>
    </row>
    <row r="4907" spans="4:4" x14ac:dyDescent="0.2">
      <c r="D4907" s="94"/>
    </row>
    <row r="4908" spans="4:4" x14ac:dyDescent="0.2">
      <c r="D4908" s="94"/>
    </row>
    <row r="4909" spans="4:4" x14ac:dyDescent="0.2">
      <c r="D4909" s="94"/>
    </row>
    <row r="4910" spans="4:4" x14ac:dyDescent="0.2">
      <c r="D4910" s="94"/>
    </row>
    <row r="4911" spans="4:4" x14ac:dyDescent="0.2">
      <c r="D4911" s="94"/>
    </row>
    <row r="4912" spans="4:4" x14ac:dyDescent="0.2">
      <c r="D4912" s="94"/>
    </row>
    <row r="4913" spans="4:4" x14ac:dyDescent="0.2">
      <c r="D4913" s="94"/>
    </row>
    <row r="4914" spans="4:4" x14ac:dyDescent="0.2">
      <c r="D4914" s="94"/>
    </row>
    <row r="4915" spans="4:4" x14ac:dyDescent="0.2">
      <c r="D4915" s="94"/>
    </row>
    <row r="4916" spans="4:4" x14ac:dyDescent="0.2">
      <c r="D4916" s="94"/>
    </row>
    <row r="4917" spans="4:4" x14ac:dyDescent="0.2">
      <c r="D4917" s="94"/>
    </row>
    <row r="4918" spans="4:4" x14ac:dyDescent="0.2">
      <c r="D4918" s="94"/>
    </row>
    <row r="4919" spans="4:4" x14ac:dyDescent="0.2">
      <c r="D4919" s="94"/>
    </row>
  </sheetData>
  <sheetProtection formatRows="0"/>
  <mergeCells count="50">
    <mergeCell ref="A1:G1"/>
    <mergeCell ref="C2:G2"/>
    <mergeCell ref="C3:G3"/>
    <mergeCell ref="C4:G4"/>
    <mergeCell ref="A497:B497"/>
    <mergeCell ref="C10:G10"/>
    <mergeCell ref="C11:G11"/>
    <mergeCell ref="C20:G20"/>
    <mergeCell ref="C28:G28"/>
    <mergeCell ref="C32:G32"/>
    <mergeCell ref="C123:G123"/>
    <mergeCell ref="C36:G36"/>
    <mergeCell ref="C41:G41"/>
    <mergeCell ref="C51:G51"/>
    <mergeCell ref="C84:G84"/>
    <mergeCell ref="C89:G89"/>
    <mergeCell ref="C105:G105"/>
    <mergeCell ref="C117:G117"/>
    <mergeCell ref="C120:G120"/>
    <mergeCell ref="C227:G227"/>
    <mergeCell ref="C127:G127"/>
    <mergeCell ref="C131:G131"/>
    <mergeCell ref="C136:G136"/>
    <mergeCell ref="C141:G141"/>
    <mergeCell ref="C142:G142"/>
    <mergeCell ref="C155:G155"/>
    <mergeCell ref="C172:G172"/>
    <mergeCell ref="C182:G182"/>
    <mergeCell ref="C192:G192"/>
    <mergeCell ref="C217:G217"/>
    <mergeCell ref="C334:G334"/>
    <mergeCell ref="C232:G232"/>
    <mergeCell ref="C239:G239"/>
    <mergeCell ref="C246:G246"/>
    <mergeCell ref="C247:G247"/>
    <mergeCell ref="C258:G258"/>
    <mergeCell ref="C265:G265"/>
    <mergeCell ref="C272:G272"/>
    <mergeCell ref="C281:G281"/>
    <mergeCell ref="C290:G290"/>
    <mergeCell ref="C313:G313"/>
    <mergeCell ref="C328:G328"/>
    <mergeCell ref="C460:G460"/>
    <mergeCell ref="C464:G464"/>
    <mergeCell ref="C482:G482"/>
    <mergeCell ref="C400:G400"/>
    <mergeCell ref="C437:G437"/>
    <mergeCell ref="C445:G445"/>
    <mergeCell ref="C449:G449"/>
    <mergeCell ref="C456:G45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1A42-4244-4984-A605-9EEF95A3C06D}">
  <sheetPr>
    <outlinePr summaryBelow="0"/>
  </sheetPr>
  <dimension ref="A1:BH5000"/>
  <sheetViews>
    <sheetView zoomScale="120" zoomScaleNormal="120" workbookViewId="0">
      <pane ySplit="7" topLeftCell="A104" activePane="bottomLeft" state="frozen"/>
      <selection pane="bottomLeft" sqref="A1:XFD1048576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211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69</v>
      </c>
      <c r="C3" s="263" t="s">
        <v>70</v>
      </c>
      <c r="D3" s="264"/>
      <c r="E3" s="264"/>
      <c r="F3" s="264"/>
      <c r="G3" s="265"/>
      <c r="AC3" s="134" t="s">
        <v>1141</v>
      </c>
      <c r="AG3" s="14" t="s">
        <v>144</v>
      </c>
    </row>
    <row r="4" spans="1:60" ht="25.15" customHeight="1" x14ac:dyDescent="0.2">
      <c r="A4" s="135" t="s">
        <v>8</v>
      </c>
      <c r="B4" s="136" t="s">
        <v>71</v>
      </c>
      <c r="C4" s="266" t="s">
        <v>72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hidden="1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47" t="s">
        <v>168</v>
      </c>
      <c r="B8" s="148" t="s">
        <v>100</v>
      </c>
      <c r="C8" s="149" t="s">
        <v>101</v>
      </c>
      <c r="D8" s="150"/>
      <c r="E8" s="151"/>
      <c r="F8" s="152"/>
      <c r="G8" s="152">
        <f>SUMIF(AG9:AG228,"&lt;&gt;NOR",G9:G228)</f>
        <v>0</v>
      </c>
      <c r="H8" s="152"/>
      <c r="I8" s="152">
        <f>SUM(I9:I228)</f>
        <v>556772.5</v>
      </c>
      <c r="J8" s="152"/>
      <c r="K8" s="152">
        <f>SUM(K9:K228)</f>
        <v>587668</v>
      </c>
      <c r="L8" s="152"/>
      <c r="M8" s="152">
        <f>SUM(M9:M228)</f>
        <v>0</v>
      </c>
      <c r="N8" s="151"/>
      <c r="O8" s="151">
        <f>SUM(O9:O228)</f>
        <v>0.77000000000000024</v>
      </c>
      <c r="P8" s="151"/>
      <c r="Q8" s="151">
        <f>SUM(Q9:Q228)</f>
        <v>0.9</v>
      </c>
      <c r="R8" s="152"/>
      <c r="S8" s="152"/>
      <c r="T8" s="153"/>
      <c r="U8" s="154"/>
      <c r="V8" s="154">
        <f>SUM(V9:V228)</f>
        <v>84.649999999999991</v>
      </c>
      <c r="W8" s="154"/>
      <c r="X8" s="154"/>
      <c r="Y8" s="154"/>
      <c r="AG8" s="14" t="s">
        <v>169</v>
      </c>
    </row>
    <row r="9" spans="1:60" outlineLevel="1" x14ac:dyDescent="0.2">
      <c r="A9" s="155">
        <v>1</v>
      </c>
      <c r="B9" s="156" t="s">
        <v>1142</v>
      </c>
      <c r="C9" s="157" t="s">
        <v>1143</v>
      </c>
      <c r="D9" s="158" t="s">
        <v>276</v>
      </c>
      <c r="E9" s="159">
        <v>40</v>
      </c>
      <c r="F9" s="11"/>
      <c r="G9" s="160">
        <f>ROUND(E9*F9,2)</f>
        <v>0</v>
      </c>
      <c r="H9" s="11">
        <v>2344</v>
      </c>
      <c r="I9" s="160">
        <f>ROUND(E9*H9,2)</f>
        <v>93760</v>
      </c>
      <c r="J9" s="11">
        <v>0</v>
      </c>
      <c r="K9" s="160">
        <f>ROUND(E9*J9,2)</f>
        <v>0</v>
      </c>
      <c r="L9" s="160">
        <v>21</v>
      </c>
      <c r="M9" s="160">
        <f>G9*(1+L9/100)</f>
        <v>0</v>
      </c>
      <c r="N9" s="159">
        <v>5.6299999999999996E-3</v>
      </c>
      <c r="O9" s="159">
        <f>ROUND(E9*N9,2)</f>
        <v>0.23</v>
      </c>
      <c r="P9" s="159">
        <v>0</v>
      </c>
      <c r="Q9" s="159">
        <f>ROUND(E9*P9,2)</f>
        <v>0</v>
      </c>
      <c r="R9" s="160"/>
      <c r="S9" s="160" t="s">
        <v>173</v>
      </c>
      <c r="T9" s="161" t="s">
        <v>174</v>
      </c>
      <c r="U9" s="162">
        <v>0</v>
      </c>
      <c r="V9" s="162">
        <f>ROUND(E9*U9,2)</f>
        <v>0</v>
      </c>
      <c r="W9" s="162"/>
      <c r="X9" s="162" t="s">
        <v>240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270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outlineLevel="2" x14ac:dyDescent="0.2">
      <c r="A10" s="164"/>
      <c r="B10" s="165"/>
      <c r="C10" s="182" t="s">
        <v>1144</v>
      </c>
      <c r="D10" s="183"/>
      <c r="E10" s="184"/>
      <c r="F10" s="162"/>
      <c r="G10" s="162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222</v>
      </c>
      <c r="AH10" s="163">
        <v>0</v>
      </c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</row>
    <row r="11" spans="1:60" outlineLevel="3" x14ac:dyDescent="0.2">
      <c r="A11" s="164"/>
      <c r="B11" s="165"/>
      <c r="C11" s="182" t="s">
        <v>1145</v>
      </c>
      <c r="D11" s="183"/>
      <c r="E11" s="184">
        <v>40</v>
      </c>
      <c r="F11" s="162"/>
      <c r="G11" s="162"/>
      <c r="H11" s="162"/>
      <c r="I11" s="162"/>
      <c r="J11" s="162"/>
      <c r="K11" s="162"/>
      <c r="L11" s="162"/>
      <c r="M11" s="162"/>
      <c r="N11" s="166"/>
      <c r="O11" s="166"/>
      <c r="P11" s="166"/>
      <c r="Q11" s="166"/>
      <c r="R11" s="162"/>
      <c r="S11" s="162"/>
      <c r="T11" s="162"/>
      <c r="U11" s="162"/>
      <c r="V11" s="162"/>
      <c r="W11" s="162"/>
      <c r="X11" s="162"/>
      <c r="Y11" s="162"/>
      <c r="Z11" s="163"/>
      <c r="AA11" s="163"/>
      <c r="AB11" s="163"/>
      <c r="AC11" s="163"/>
      <c r="AD11" s="163"/>
      <c r="AE11" s="163"/>
      <c r="AF11" s="163"/>
      <c r="AG11" s="163" t="s">
        <v>222</v>
      </c>
      <c r="AH11" s="163">
        <v>0</v>
      </c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outlineLevel="1" x14ac:dyDescent="0.2">
      <c r="A12" s="155">
        <v>2</v>
      </c>
      <c r="B12" s="156" t="s">
        <v>1146</v>
      </c>
      <c r="C12" s="157" t="s">
        <v>1147</v>
      </c>
      <c r="D12" s="158" t="s">
        <v>276</v>
      </c>
      <c r="E12" s="159">
        <v>34</v>
      </c>
      <c r="F12" s="11"/>
      <c r="G12" s="160">
        <f>ROUND(E12*F12,2)</f>
        <v>0</v>
      </c>
      <c r="H12" s="11">
        <v>1102</v>
      </c>
      <c r="I12" s="160">
        <f>ROUND(E12*H12,2)</f>
        <v>37468</v>
      </c>
      <c r="J12" s="11">
        <v>0</v>
      </c>
      <c r="K12" s="160">
        <f>ROUND(E12*J12,2)</f>
        <v>0</v>
      </c>
      <c r="L12" s="160">
        <v>21</v>
      </c>
      <c r="M12" s="160">
        <f>G12*(1+L12/100)</f>
        <v>0</v>
      </c>
      <c r="N12" s="159">
        <v>1.9E-3</v>
      </c>
      <c r="O12" s="159">
        <f>ROUND(E12*N12,2)</f>
        <v>0.06</v>
      </c>
      <c r="P12" s="159">
        <v>0</v>
      </c>
      <c r="Q12" s="159">
        <f>ROUND(E12*P12,2)</f>
        <v>0</v>
      </c>
      <c r="R12" s="160"/>
      <c r="S12" s="160" t="s">
        <v>173</v>
      </c>
      <c r="T12" s="161" t="s">
        <v>174</v>
      </c>
      <c r="U12" s="162">
        <v>0</v>
      </c>
      <c r="V12" s="162">
        <f>ROUND(E12*U12,2)</f>
        <v>0</v>
      </c>
      <c r="W12" s="162"/>
      <c r="X12" s="162" t="s">
        <v>240</v>
      </c>
      <c r="Y12" s="162" t="s">
        <v>175</v>
      </c>
      <c r="Z12" s="163"/>
      <c r="AA12" s="163"/>
      <c r="AB12" s="163"/>
      <c r="AC12" s="163"/>
      <c r="AD12" s="163"/>
      <c r="AE12" s="163"/>
      <c r="AF12" s="163"/>
      <c r="AG12" s="163" t="s">
        <v>270</v>
      </c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outlineLevel="2" x14ac:dyDescent="0.2">
      <c r="A13" s="164"/>
      <c r="B13" s="165"/>
      <c r="C13" s="182" t="s">
        <v>1144</v>
      </c>
      <c r="D13" s="183"/>
      <c r="E13" s="184"/>
      <c r="F13" s="162"/>
      <c r="G13" s="162"/>
      <c r="H13" s="162"/>
      <c r="I13" s="162"/>
      <c r="J13" s="162"/>
      <c r="K13" s="162"/>
      <c r="L13" s="162"/>
      <c r="M13" s="162"/>
      <c r="N13" s="166"/>
      <c r="O13" s="166"/>
      <c r="P13" s="166"/>
      <c r="Q13" s="166"/>
      <c r="R13" s="162"/>
      <c r="S13" s="162"/>
      <c r="T13" s="162"/>
      <c r="U13" s="162"/>
      <c r="V13" s="162"/>
      <c r="W13" s="162"/>
      <c r="X13" s="162"/>
      <c r="Y13" s="162"/>
      <c r="Z13" s="163"/>
      <c r="AA13" s="163"/>
      <c r="AB13" s="163"/>
      <c r="AC13" s="163"/>
      <c r="AD13" s="163"/>
      <c r="AE13" s="163"/>
      <c r="AF13" s="163"/>
      <c r="AG13" s="163" t="s">
        <v>222</v>
      </c>
      <c r="AH13" s="163">
        <v>0</v>
      </c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</row>
    <row r="14" spans="1:60" outlineLevel="3" x14ac:dyDescent="0.2">
      <c r="A14" s="164"/>
      <c r="B14" s="165"/>
      <c r="C14" s="182" t="s">
        <v>1148</v>
      </c>
      <c r="D14" s="183"/>
      <c r="E14" s="184">
        <v>34</v>
      </c>
      <c r="F14" s="162"/>
      <c r="G14" s="162"/>
      <c r="H14" s="162"/>
      <c r="I14" s="162"/>
      <c r="J14" s="162"/>
      <c r="K14" s="162"/>
      <c r="L14" s="162"/>
      <c r="M14" s="162"/>
      <c r="N14" s="166"/>
      <c r="O14" s="166"/>
      <c r="P14" s="166"/>
      <c r="Q14" s="166"/>
      <c r="R14" s="162"/>
      <c r="S14" s="162"/>
      <c r="T14" s="162"/>
      <c r="U14" s="162"/>
      <c r="V14" s="162"/>
      <c r="W14" s="162"/>
      <c r="X14" s="162"/>
      <c r="Y14" s="162"/>
      <c r="Z14" s="163"/>
      <c r="AA14" s="163"/>
      <c r="AB14" s="163"/>
      <c r="AC14" s="163"/>
      <c r="AD14" s="163"/>
      <c r="AE14" s="163"/>
      <c r="AF14" s="163"/>
      <c r="AG14" s="163" t="s">
        <v>222</v>
      </c>
      <c r="AH14" s="163">
        <v>0</v>
      </c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</row>
    <row r="15" spans="1:60" outlineLevel="1" x14ac:dyDescent="0.2">
      <c r="A15" s="155">
        <v>3</v>
      </c>
      <c r="B15" s="156" t="s">
        <v>1149</v>
      </c>
      <c r="C15" s="157" t="s">
        <v>1150</v>
      </c>
      <c r="D15" s="158" t="s">
        <v>276</v>
      </c>
      <c r="E15" s="159">
        <v>0.5</v>
      </c>
      <c r="F15" s="11"/>
      <c r="G15" s="160">
        <f>ROUND(E15*F15,2)</f>
        <v>0</v>
      </c>
      <c r="H15" s="11">
        <v>951</v>
      </c>
      <c r="I15" s="160">
        <f>ROUND(E15*H15,2)</f>
        <v>475.5</v>
      </c>
      <c r="J15" s="11">
        <v>0</v>
      </c>
      <c r="K15" s="160">
        <f>ROUND(E15*J15,2)</f>
        <v>0</v>
      </c>
      <c r="L15" s="160">
        <v>21</v>
      </c>
      <c r="M15" s="160">
        <f>G15*(1+L15/100)</f>
        <v>0</v>
      </c>
      <c r="N15" s="159">
        <v>3.7599999999999999E-3</v>
      </c>
      <c r="O15" s="159">
        <f>ROUND(E15*N15,2)</f>
        <v>0</v>
      </c>
      <c r="P15" s="159">
        <v>0</v>
      </c>
      <c r="Q15" s="159">
        <f>ROUND(E15*P15,2)</f>
        <v>0</v>
      </c>
      <c r="R15" s="160"/>
      <c r="S15" s="160" t="s">
        <v>173</v>
      </c>
      <c r="T15" s="161" t="s">
        <v>174</v>
      </c>
      <c r="U15" s="162">
        <v>0</v>
      </c>
      <c r="V15" s="162">
        <f>ROUND(E15*U15,2)</f>
        <v>0</v>
      </c>
      <c r="W15" s="162"/>
      <c r="X15" s="162" t="s">
        <v>240</v>
      </c>
      <c r="Y15" s="162" t="s">
        <v>175</v>
      </c>
      <c r="Z15" s="163"/>
      <c r="AA15" s="163"/>
      <c r="AB15" s="163"/>
      <c r="AC15" s="163"/>
      <c r="AD15" s="163"/>
      <c r="AE15" s="163"/>
      <c r="AF15" s="163"/>
      <c r="AG15" s="163" t="s">
        <v>270</v>
      </c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outlineLevel="2" x14ac:dyDescent="0.2">
      <c r="A16" s="164"/>
      <c r="B16" s="165"/>
      <c r="C16" s="182" t="s">
        <v>1144</v>
      </c>
      <c r="D16" s="183"/>
      <c r="E16" s="184"/>
      <c r="F16" s="162"/>
      <c r="G16" s="162"/>
      <c r="H16" s="162"/>
      <c r="I16" s="162"/>
      <c r="J16" s="162"/>
      <c r="K16" s="162"/>
      <c r="L16" s="162"/>
      <c r="M16" s="162"/>
      <c r="N16" s="166"/>
      <c r="O16" s="166"/>
      <c r="P16" s="166"/>
      <c r="Q16" s="166"/>
      <c r="R16" s="162"/>
      <c r="S16" s="162"/>
      <c r="T16" s="162"/>
      <c r="U16" s="162"/>
      <c r="V16" s="162"/>
      <c r="W16" s="162"/>
      <c r="X16" s="162"/>
      <c r="Y16" s="162"/>
      <c r="Z16" s="163"/>
      <c r="AA16" s="163"/>
      <c r="AB16" s="163"/>
      <c r="AC16" s="163"/>
      <c r="AD16" s="163"/>
      <c r="AE16" s="163"/>
      <c r="AF16" s="163"/>
      <c r="AG16" s="163" t="s">
        <v>222</v>
      </c>
      <c r="AH16" s="163">
        <v>0</v>
      </c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</row>
    <row r="17" spans="1:60" outlineLevel="3" x14ac:dyDescent="0.2">
      <c r="A17" s="164"/>
      <c r="B17" s="165"/>
      <c r="C17" s="182" t="s">
        <v>1151</v>
      </c>
      <c r="D17" s="183"/>
      <c r="E17" s="184">
        <v>0.5</v>
      </c>
      <c r="F17" s="162"/>
      <c r="G17" s="162"/>
      <c r="H17" s="162"/>
      <c r="I17" s="162"/>
      <c r="J17" s="162"/>
      <c r="K17" s="162"/>
      <c r="L17" s="162"/>
      <c r="M17" s="162"/>
      <c r="N17" s="166"/>
      <c r="O17" s="166"/>
      <c r="P17" s="166"/>
      <c r="Q17" s="166"/>
      <c r="R17" s="162"/>
      <c r="S17" s="162"/>
      <c r="T17" s="162"/>
      <c r="U17" s="162"/>
      <c r="V17" s="162"/>
      <c r="W17" s="162"/>
      <c r="X17" s="162"/>
      <c r="Y17" s="162"/>
      <c r="Z17" s="163"/>
      <c r="AA17" s="163"/>
      <c r="AB17" s="163"/>
      <c r="AC17" s="163"/>
      <c r="AD17" s="163"/>
      <c r="AE17" s="163"/>
      <c r="AF17" s="163"/>
      <c r="AG17" s="163" t="s">
        <v>222</v>
      </c>
      <c r="AH17" s="163">
        <v>0</v>
      </c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</row>
    <row r="18" spans="1:60" outlineLevel="1" x14ac:dyDescent="0.2">
      <c r="A18" s="155">
        <v>4</v>
      </c>
      <c r="B18" s="156" t="s">
        <v>1152</v>
      </c>
      <c r="C18" s="157" t="s">
        <v>1153</v>
      </c>
      <c r="D18" s="158" t="s">
        <v>276</v>
      </c>
      <c r="E18" s="159">
        <v>1</v>
      </c>
      <c r="F18" s="11"/>
      <c r="G18" s="160">
        <f>ROUND(E18*F18,2)</f>
        <v>0</v>
      </c>
      <c r="H18" s="11">
        <v>771</v>
      </c>
      <c r="I18" s="160">
        <f>ROUND(E18*H18,2)</f>
        <v>771</v>
      </c>
      <c r="J18" s="11">
        <v>0</v>
      </c>
      <c r="K18" s="160">
        <f>ROUND(E18*J18,2)</f>
        <v>0</v>
      </c>
      <c r="L18" s="160">
        <v>21</v>
      </c>
      <c r="M18" s="160">
        <f>G18*(1+L18/100)</f>
        <v>0</v>
      </c>
      <c r="N18" s="159">
        <v>1.15E-3</v>
      </c>
      <c r="O18" s="159">
        <f>ROUND(E18*N18,2)</f>
        <v>0</v>
      </c>
      <c r="P18" s="159">
        <v>0</v>
      </c>
      <c r="Q18" s="159">
        <f>ROUND(E18*P18,2)</f>
        <v>0</v>
      </c>
      <c r="R18" s="160"/>
      <c r="S18" s="160" t="s">
        <v>173</v>
      </c>
      <c r="T18" s="161" t="s">
        <v>174</v>
      </c>
      <c r="U18" s="162">
        <v>0</v>
      </c>
      <c r="V18" s="162">
        <f>ROUND(E18*U18,2)</f>
        <v>0</v>
      </c>
      <c r="W18" s="162"/>
      <c r="X18" s="162" t="s">
        <v>240</v>
      </c>
      <c r="Y18" s="162" t="s">
        <v>175</v>
      </c>
      <c r="Z18" s="163"/>
      <c r="AA18" s="163"/>
      <c r="AB18" s="163"/>
      <c r="AC18" s="163"/>
      <c r="AD18" s="163"/>
      <c r="AE18" s="163"/>
      <c r="AF18" s="163"/>
      <c r="AG18" s="163" t="s">
        <v>270</v>
      </c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</row>
    <row r="19" spans="1:60" outlineLevel="2" x14ac:dyDescent="0.2">
      <c r="A19" s="164"/>
      <c r="B19" s="165"/>
      <c r="C19" s="182" t="s">
        <v>1144</v>
      </c>
      <c r="D19" s="183"/>
      <c r="E19" s="184"/>
      <c r="F19" s="162"/>
      <c r="G19" s="162"/>
      <c r="H19" s="162"/>
      <c r="I19" s="162"/>
      <c r="J19" s="162"/>
      <c r="K19" s="162"/>
      <c r="L19" s="162"/>
      <c r="M19" s="162"/>
      <c r="N19" s="166"/>
      <c r="O19" s="166"/>
      <c r="P19" s="166"/>
      <c r="Q19" s="166"/>
      <c r="R19" s="162"/>
      <c r="S19" s="162"/>
      <c r="T19" s="162"/>
      <c r="U19" s="162"/>
      <c r="V19" s="162"/>
      <c r="W19" s="162"/>
      <c r="X19" s="162"/>
      <c r="Y19" s="162"/>
      <c r="Z19" s="163"/>
      <c r="AA19" s="163"/>
      <c r="AB19" s="163"/>
      <c r="AC19" s="163"/>
      <c r="AD19" s="163"/>
      <c r="AE19" s="163"/>
      <c r="AF19" s="163"/>
      <c r="AG19" s="163" t="s">
        <v>222</v>
      </c>
      <c r="AH19" s="163">
        <v>0</v>
      </c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outlineLevel="3" x14ac:dyDescent="0.2">
      <c r="A20" s="164"/>
      <c r="B20" s="165"/>
      <c r="C20" s="182" t="s">
        <v>1154</v>
      </c>
      <c r="D20" s="183"/>
      <c r="E20" s="184">
        <v>1</v>
      </c>
      <c r="F20" s="162"/>
      <c r="G20" s="162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222</v>
      </c>
      <c r="AH20" s="163">
        <v>0</v>
      </c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</row>
    <row r="21" spans="1:60" outlineLevel="1" x14ac:dyDescent="0.2">
      <c r="A21" s="155">
        <v>5</v>
      </c>
      <c r="B21" s="156" t="s">
        <v>1155</v>
      </c>
      <c r="C21" s="157" t="s">
        <v>1156</v>
      </c>
      <c r="D21" s="158" t="s">
        <v>276</v>
      </c>
      <c r="E21" s="159">
        <v>3.5</v>
      </c>
      <c r="F21" s="11"/>
      <c r="G21" s="160">
        <f>ROUND(E21*F21,2)</f>
        <v>0</v>
      </c>
      <c r="H21" s="11">
        <v>572</v>
      </c>
      <c r="I21" s="160">
        <f>ROUND(E21*H21,2)</f>
        <v>2002</v>
      </c>
      <c r="J21" s="11">
        <v>0</v>
      </c>
      <c r="K21" s="160">
        <f>ROUND(E21*J21,2)</f>
        <v>0</v>
      </c>
      <c r="L21" s="160">
        <v>21</v>
      </c>
      <c r="M21" s="160">
        <f>G21*(1+L21/100)</f>
        <v>0</v>
      </c>
      <c r="N21" s="159">
        <v>1.15E-3</v>
      </c>
      <c r="O21" s="159">
        <f>ROUND(E21*N21,2)</f>
        <v>0</v>
      </c>
      <c r="P21" s="159">
        <v>0</v>
      </c>
      <c r="Q21" s="159">
        <f>ROUND(E21*P21,2)</f>
        <v>0</v>
      </c>
      <c r="R21" s="160"/>
      <c r="S21" s="160" t="s">
        <v>173</v>
      </c>
      <c r="T21" s="161" t="s">
        <v>174</v>
      </c>
      <c r="U21" s="162">
        <v>0</v>
      </c>
      <c r="V21" s="162">
        <f>ROUND(E21*U21,2)</f>
        <v>0</v>
      </c>
      <c r="W21" s="162"/>
      <c r="X21" s="162" t="s">
        <v>240</v>
      </c>
      <c r="Y21" s="162" t="s">
        <v>175</v>
      </c>
      <c r="Z21" s="163"/>
      <c r="AA21" s="163"/>
      <c r="AB21" s="163"/>
      <c r="AC21" s="163"/>
      <c r="AD21" s="163"/>
      <c r="AE21" s="163"/>
      <c r="AF21" s="163"/>
      <c r="AG21" s="163" t="s">
        <v>270</v>
      </c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outlineLevel="2" x14ac:dyDescent="0.2">
      <c r="A22" s="164"/>
      <c r="B22" s="165"/>
      <c r="C22" s="182" t="s">
        <v>1144</v>
      </c>
      <c r="D22" s="183"/>
      <c r="E22" s="184"/>
      <c r="F22" s="162"/>
      <c r="G22" s="162"/>
      <c r="H22" s="162"/>
      <c r="I22" s="162"/>
      <c r="J22" s="162"/>
      <c r="K22" s="162"/>
      <c r="L22" s="162"/>
      <c r="M22" s="162"/>
      <c r="N22" s="166"/>
      <c r="O22" s="166"/>
      <c r="P22" s="166"/>
      <c r="Q22" s="166"/>
      <c r="R22" s="162"/>
      <c r="S22" s="162"/>
      <c r="T22" s="162"/>
      <c r="U22" s="162"/>
      <c r="V22" s="162"/>
      <c r="W22" s="162"/>
      <c r="X22" s="162"/>
      <c r="Y22" s="162"/>
      <c r="Z22" s="163"/>
      <c r="AA22" s="163"/>
      <c r="AB22" s="163"/>
      <c r="AC22" s="163"/>
      <c r="AD22" s="163"/>
      <c r="AE22" s="163"/>
      <c r="AF22" s="163"/>
      <c r="AG22" s="163" t="s">
        <v>222</v>
      </c>
      <c r="AH22" s="163">
        <v>0</v>
      </c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</row>
    <row r="23" spans="1:60" outlineLevel="3" x14ac:dyDescent="0.2">
      <c r="A23" s="164"/>
      <c r="B23" s="165"/>
      <c r="C23" s="182" t="s">
        <v>1157</v>
      </c>
      <c r="D23" s="183"/>
      <c r="E23" s="184">
        <v>3.5</v>
      </c>
      <c r="F23" s="162"/>
      <c r="G23" s="162"/>
      <c r="H23" s="162"/>
      <c r="I23" s="162"/>
      <c r="J23" s="162"/>
      <c r="K23" s="162"/>
      <c r="L23" s="162"/>
      <c r="M23" s="162"/>
      <c r="N23" s="166"/>
      <c r="O23" s="166"/>
      <c r="P23" s="166"/>
      <c r="Q23" s="166"/>
      <c r="R23" s="162"/>
      <c r="S23" s="162"/>
      <c r="T23" s="162"/>
      <c r="U23" s="162"/>
      <c r="V23" s="162"/>
      <c r="W23" s="162"/>
      <c r="X23" s="162"/>
      <c r="Y23" s="162"/>
      <c r="Z23" s="163"/>
      <c r="AA23" s="163"/>
      <c r="AB23" s="163"/>
      <c r="AC23" s="163"/>
      <c r="AD23" s="163"/>
      <c r="AE23" s="163"/>
      <c r="AF23" s="163"/>
      <c r="AG23" s="163" t="s">
        <v>222</v>
      </c>
      <c r="AH23" s="163">
        <v>0</v>
      </c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</row>
    <row r="24" spans="1:60" outlineLevel="1" x14ac:dyDescent="0.2">
      <c r="A24" s="155">
        <v>6</v>
      </c>
      <c r="B24" s="156" t="s">
        <v>1158</v>
      </c>
      <c r="C24" s="157" t="s">
        <v>1159</v>
      </c>
      <c r="D24" s="158" t="s">
        <v>276</v>
      </c>
      <c r="E24" s="159">
        <v>3</v>
      </c>
      <c r="F24" s="11"/>
      <c r="G24" s="160">
        <f>ROUND(E24*F24,2)</f>
        <v>0</v>
      </c>
      <c r="H24" s="11">
        <v>432</v>
      </c>
      <c r="I24" s="160">
        <f>ROUND(E24*H24,2)</f>
        <v>1296</v>
      </c>
      <c r="J24" s="11">
        <v>0</v>
      </c>
      <c r="K24" s="160">
        <f>ROUND(E24*J24,2)</f>
        <v>0</v>
      </c>
      <c r="L24" s="160">
        <v>21</v>
      </c>
      <c r="M24" s="160">
        <f>G24*(1+L24/100)</f>
        <v>0</v>
      </c>
      <c r="N24" s="159">
        <v>4.2999999999999999E-4</v>
      </c>
      <c r="O24" s="159">
        <f>ROUND(E24*N24,2)</f>
        <v>0</v>
      </c>
      <c r="P24" s="159">
        <v>0</v>
      </c>
      <c r="Q24" s="159">
        <f>ROUND(E24*P24,2)</f>
        <v>0</v>
      </c>
      <c r="R24" s="160"/>
      <c r="S24" s="160" t="s">
        <v>173</v>
      </c>
      <c r="T24" s="161" t="s">
        <v>174</v>
      </c>
      <c r="U24" s="162">
        <v>0</v>
      </c>
      <c r="V24" s="162">
        <f>ROUND(E24*U24,2)</f>
        <v>0</v>
      </c>
      <c r="W24" s="162"/>
      <c r="X24" s="162" t="s">
        <v>240</v>
      </c>
      <c r="Y24" s="162" t="s">
        <v>175</v>
      </c>
      <c r="Z24" s="163"/>
      <c r="AA24" s="163"/>
      <c r="AB24" s="163"/>
      <c r="AC24" s="163"/>
      <c r="AD24" s="163"/>
      <c r="AE24" s="163"/>
      <c r="AF24" s="163"/>
      <c r="AG24" s="163" t="s">
        <v>270</v>
      </c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</row>
    <row r="25" spans="1:60" outlineLevel="2" x14ac:dyDescent="0.2">
      <c r="A25" s="164"/>
      <c r="B25" s="165"/>
      <c r="C25" s="182" t="s">
        <v>1144</v>
      </c>
      <c r="D25" s="183"/>
      <c r="E25" s="184"/>
      <c r="F25" s="162"/>
      <c r="G25" s="162"/>
      <c r="H25" s="162"/>
      <c r="I25" s="162"/>
      <c r="J25" s="162"/>
      <c r="K25" s="162"/>
      <c r="L25" s="162"/>
      <c r="M25" s="162"/>
      <c r="N25" s="166"/>
      <c r="O25" s="166"/>
      <c r="P25" s="166"/>
      <c r="Q25" s="166"/>
      <c r="R25" s="162"/>
      <c r="S25" s="162"/>
      <c r="T25" s="162"/>
      <c r="U25" s="162"/>
      <c r="V25" s="162"/>
      <c r="W25" s="162"/>
      <c r="X25" s="162"/>
      <c r="Y25" s="162"/>
      <c r="Z25" s="163"/>
      <c r="AA25" s="163"/>
      <c r="AB25" s="163"/>
      <c r="AC25" s="163"/>
      <c r="AD25" s="163"/>
      <c r="AE25" s="163"/>
      <c r="AF25" s="163"/>
      <c r="AG25" s="163" t="s">
        <v>222</v>
      </c>
      <c r="AH25" s="163">
        <v>0</v>
      </c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3" x14ac:dyDescent="0.2">
      <c r="A26" s="164"/>
      <c r="B26" s="165"/>
      <c r="C26" s="182" t="s">
        <v>1160</v>
      </c>
      <c r="D26" s="183"/>
      <c r="E26" s="184">
        <v>3</v>
      </c>
      <c r="F26" s="162"/>
      <c r="G26" s="162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222</v>
      </c>
      <c r="AH26" s="163">
        <v>0</v>
      </c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</row>
    <row r="27" spans="1:60" outlineLevel="1" x14ac:dyDescent="0.2">
      <c r="A27" s="155">
        <v>7</v>
      </c>
      <c r="B27" s="156" t="s">
        <v>1161</v>
      </c>
      <c r="C27" s="157" t="s">
        <v>1162</v>
      </c>
      <c r="D27" s="158" t="s">
        <v>266</v>
      </c>
      <c r="E27" s="159">
        <v>1</v>
      </c>
      <c r="F27" s="11"/>
      <c r="G27" s="160">
        <f>ROUND(E27*F27,2)</f>
        <v>0</v>
      </c>
      <c r="H27" s="11">
        <v>6806</v>
      </c>
      <c r="I27" s="160">
        <f>ROUND(E27*H27,2)</f>
        <v>6806</v>
      </c>
      <c r="J27" s="11">
        <v>0</v>
      </c>
      <c r="K27" s="160">
        <f>ROUND(E27*J27,2)</f>
        <v>0</v>
      </c>
      <c r="L27" s="160">
        <v>21</v>
      </c>
      <c r="M27" s="160">
        <f>G27*(1+L27/100)</f>
        <v>0</v>
      </c>
      <c r="N27" s="159">
        <v>1.5599999999999999E-2</v>
      </c>
      <c r="O27" s="159">
        <f>ROUND(E27*N27,2)</f>
        <v>0.02</v>
      </c>
      <c r="P27" s="159">
        <v>0</v>
      </c>
      <c r="Q27" s="159">
        <f>ROUND(E27*P27,2)</f>
        <v>0</v>
      </c>
      <c r="R27" s="160"/>
      <c r="S27" s="160" t="s">
        <v>173</v>
      </c>
      <c r="T27" s="161" t="s">
        <v>174</v>
      </c>
      <c r="U27" s="162">
        <v>0</v>
      </c>
      <c r="V27" s="162">
        <f>ROUND(E27*U27,2)</f>
        <v>0</v>
      </c>
      <c r="W27" s="162"/>
      <c r="X27" s="162" t="s">
        <v>240</v>
      </c>
      <c r="Y27" s="162" t="s">
        <v>175</v>
      </c>
      <c r="Z27" s="163"/>
      <c r="AA27" s="163"/>
      <c r="AB27" s="163"/>
      <c r="AC27" s="163"/>
      <c r="AD27" s="163"/>
      <c r="AE27" s="163"/>
      <c r="AF27" s="163"/>
      <c r="AG27" s="163" t="s">
        <v>270</v>
      </c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outlineLevel="2" x14ac:dyDescent="0.2">
      <c r="A28" s="164"/>
      <c r="B28" s="165"/>
      <c r="C28" s="182" t="s">
        <v>1144</v>
      </c>
      <c r="D28" s="183"/>
      <c r="E28" s="184"/>
      <c r="F28" s="162"/>
      <c r="G28" s="162"/>
      <c r="H28" s="162"/>
      <c r="I28" s="162"/>
      <c r="J28" s="162"/>
      <c r="K28" s="162"/>
      <c r="L28" s="162"/>
      <c r="M28" s="162"/>
      <c r="N28" s="166"/>
      <c r="O28" s="166"/>
      <c r="P28" s="166"/>
      <c r="Q28" s="166"/>
      <c r="R28" s="162"/>
      <c r="S28" s="162"/>
      <c r="T28" s="162"/>
      <c r="U28" s="162"/>
      <c r="V28" s="162"/>
      <c r="W28" s="162"/>
      <c r="X28" s="162"/>
      <c r="Y28" s="162"/>
      <c r="Z28" s="163"/>
      <c r="AA28" s="163"/>
      <c r="AB28" s="163"/>
      <c r="AC28" s="163"/>
      <c r="AD28" s="163"/>
      <c r="AE28" s="163"/>
      <c r="AF28" s="163"/>
      <c r="AG28" s="163" t="s">
        <v>222</v>
      </c>
      <c r="AH28" s="163">
        <v>0</v>
      </c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</row>
    <row r="29" spans="1:60" outlineLevel="3" x14ac:dyDescent="0.2">
      <c r="A29" s="164"/>
      <c r="B29" s="165"/>
      <c r="C29" s="182" t="s">
        <v>1163</v>
      </c>
      <c r="D29" s="183"/>
      <c r="E29" s="184">
        <v>1</v>
      </c>
      <c r="F29" s="162"/>
      <c r="G29" s="162"/>
      <c r="H29" s="162"/>
      <c r="I29" s="162"/>
      <c r="J29" s="162"/>
      <c r="K29" s="162"/>
      <c r="L29" s="162"/>
      <c r="M29" s="162"/>
      <c r="N29" s="166"/>
      <c r="O29" s="166"/>
      <c r="P29" s="166"/>
      <c r="Q29" s="166"/>
      <c r="R29" s="162"/>
      <c r="S29" s="162"/>
      <c r="T29" s="162"/>
      <c r="U29" s="162"/>
      <c r="V29" s="162"/>
      <c r="W29" s="162"/>
      <c r="X29" s="162"/>
      <c r="Y29" s="162"/>
      <c r="Z29" s="163"/>
      <c r="AA29" s="163"/>
      <c r="AB29" s="163"/>
      <c r="AC29" s="163"/>
      <c r="AD29" s="163"/>
      <c r="AE29" s="163"/>
      <c r="AF29" s="163"/>
      <c r="AG29" s="163" t="s">
        <v>222</v>
      </c>
      <c r="AH29" s="163">
        <v>0</v>
      </c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</row>
    <row r="30" spans="1:60" outlineLevel="1" x14ac:dyDescent="0.2">
      <c r="A30" s="155">
        <v>8</v>
      </c>
      <c r="B30" s="156" t="s">
        <v>1164</v>
      </c>
      <c r="C30" s="157" t="s">
        <v>1165</v>
      </c>
      <c r="D30" s="158" t="s">
        <v>266</v>
      </c>
      <c r="E30" s="159">
        <v>1</v>
      </c>
      <c r="F30" s="11"/>
      <c r="G30" s="160">
        <f>ROUND(E30*F30,2)</f>
        <v>0</v>
      </c>
      <c r="H30" s="11">
        <v>3815</v>
      </c>
      <c r="I30" s="160">
        <f>ROUND(E30*H30,2)</f>
        <v>3815</v>
      </c>
      <c r="J30" s="11">
        <v>0</v>
      </c>
      <c r="K30" s="160">
        <f>ROUND(E30*J30,2)</f>
        <v>0</v>
      </c>
      <c r="L30" s="160">
        <v>21</v>
      </c>
      <c r="M30" s="160">
        <f>G30*(1+L30/100)</f>
        <v>0</v>
      </c>
      <c r="N30" s="159">
        <v>7.7000000000000002E-3</v>
      </c>
      <c r="O30" s="159">
        <f>ROUND(E30*N30,2)</f>
        <v>0.01</v>
      </c>
      <c r="P30" s="159">
        <v>0</v>
      </c>
      <c r="Q30" s="159">
        <f>ROUND(E30*P30,2)</f>
        <v>0</v>
      </c>
      <c r="R30" s="160"/>
      <c r="S30" s="160" t="s">
        <v>173</v>
      </c>
      <c r="T30" s="161" t="s">
        <v>174</v>
      </c>
      <c r="U30" s="162">
        <v>0</v>
      </c>
      <c r="V30" s="162">
        <f>ROUND(E30*U30,2)</f>
        <v>0</v>
      </c>
      <c r="W30" s="162"/>
      <c r="X30" s="162" t="s">
        <v>240</v>
      </c>
      <c r="Y30" s="162" t="s">
        <v>175</v>
      </c>
      <c r="Z30" s="163"/>
      <c r="AA30" s="163"/>
      <c r="AB30" s="163"/>
      <c r="AC30" s="163"/>
      <c r="AD30" s="163"/>
      <c r="AE30" s="163"/>
      <c r="AF30" s="163"/>
      <c r="AG30" s="163" t="s">
        <v>270</v>
      </c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2" x14ac:dyDescent="0.2">
      <c r="A31" s="164"/>
      <c r="B31" s="165"/>
      <c r="C31" s="182" t="s">
        <v>1144</v>
      </c>
      <c r="D31" s="183"/>
      <c r="E31" s="184"/>
      <c r="F31" s="162"/>
      <c r="G31" s="162"/>
      <c r="H31" s="162"/>
      <c r="I31" s="162"/>
      <c r="J31" s="162"/>
      <c r="K31" s="162"/>
      <c r="L31" s="162"/>
      <c r="M31" s="162"/>
      <c r="N31" s="166"/>
      <c r="O31" s="166"/>
      <c r="P31" s="166"/>
      <c r="Q31" s="166"/>
      <c r="R31" s="162"/>
      <c r="S31" s="162"/>
      <c r="T31" s="162"/>
      <c r="U31" s="162"/>
      <c r="V31" s="162"/>
      <c r="W31" s="162"/>
      <c r="X31" s="162"/>
      <c r="Y31" s="162"/>
      <c r="Z31" s="163"/>
      <c r="AA31" s="163"/>
      <c r="AB31" s="163"/>
      <c r="AC31" s="163"/>
      <c r="AD31" s="163"/>
      <c r="AE31" s="163"/>
      <c r="AF31" s="163"/>
      <c r="AG31" s="163" t="s">
        <v>222</v>
      </c>
      <c r="AH31" s="163">
        <v>0</v>
      </c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outlineLevel="3" x14ac:dyDescent="0.2">
      <c r="A32" s="164"/>
      <c r="B32" s="165"/>
      <c r="C32" s="182" t="s">
        <v>1163</v>
      </c>
      <c r="D32" s="183"/>
      <c r="E32" s="184">
        <v>1</v>
      </c>
      <c r="F32" s="162"/>
      <c r="G32" s="162"/>
      <c r="H32" s="162"/>
      <c r="I32" s="162"/>
      <c r="J32" s="162"/>
      <c r="K32" s="162"/>
      <c r="L32" s="162"/>
      <c r="M32" s="162"/>
      <c r="N32" s="166"/>
      <c r="O32" s="166"/>
      <c r="P32" s="166"/>
      <c r="Q32" s="166"/>
      <c r="R32" s="162"/>
      <c r="S32" s="162"/>
      <c r="T32" s="162"/>
      <c r="U32" s="162"/>
      <c r="V32" s="162"/>
      <c r="W32" s="162"/>
      <c r="X32" s="162"/>
      <c r="Y32" s="162"/>
      <c r="Z32" s="163"/>
      <c r="AA32" s="163"/>
      <c r="AB32" s="163"/>
      <c r="AC32" s="163"/>
      <c r="AD32" s="163"/>
      <c r="AE32" s="163"/>
      <c r="AF32" s="163"/>
      <c r="AG32" s="163" t="s">
        <v>222</v>
      </c>
      <c r="AH32" s="163">
        <v>0</v>
      </c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</row>
    <row r="33" spans="1:60" outlineLevel="1" x14ac:dyDescent="0.2">
      <c r="A33" s="155">
        <v>9</v>
      </c>
      <c r="B33" s="156" t="s">
        <v>1047</v>
      </c>
      <c r="C33" s="157" t="s">
        <v>1166</v>
      </c>
      <c r="D33" s="158" t="s">
        <v>266</v>
      </c>
      <c r="E33" s="159">
        <v>3</v>
      </c>
      <c r="F33" s="11"/>
      <c r="G33" s="160">
        <f>ROUND(E33*F33,2)</f>
        <v>0</v>
      </c>
      <c r="H33" s="11">
        <v>1876</v>
      </c>
      <c r="I33" s="160">
        <f>ROUND(E33*H33,2)</f>
        <v>5628</v>
      </c>
      <c r="J33" s="11">
        <v>0</v>
      </c>
      <c r="K33" s="160">
        <f>ROUND(E33*J33,2)</f>
        <v>0</v>
      </c>
      <c r="L33" s="160">
        <v>21</v>
      </c>
      <c r="M33" s="160">
        <f>G33*(1+L33/100)</f>
        <v>0</v>
      </c>
      <c r="N33" s="159">
        <v>3.8500000000000001E-3</v>
      </c>
      <c r="O33" s="159">
        <f>ROUND(E33*N33,2)</f>
        <v>0.01</v>
      </c>
      <c r="P33" s="159">
        <v>0</v>
      </c>
      <c r="Q33" s="159">
        <f>ROUND(E33*P33,2)</f>
        <v>0</v>
      </c>
      <c r="R33" s="160"/>
      <c r="S33" s="160" t="s">
        <v>173</v>
      </c>
      <c r="T33" s="161" t="s">
        <v>174</v>
      </c>
      <c r="U33" s="162">
        <v>0</v>
      </c>
      <c r="V33" s="162">
        <f>ROUND(E33*U33,2)</f>
        <v>0</v>
      </c>
      <c r="W33" s="162"/>
      <c r="X33" s="162" t="s">
        <v>240</v>
      </c>
      <c r="Y33" s="162" t="s">
        <v>175</v>
      </c>
      <c r="Z33" s="163"/>
      <c r="AA33" s="163"/>
      <c r="AB33" s="163"/>
      <c r="AC33" s="163"/>
      <c r="AD33" s="163"/>
      <c r="AE33" s="163"/>
      <c r="AF33" s="163"/>
      <c r="AG33" s="163" t="s">
        <v>270</v>
      </c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outlineLevel="2" x14ac:dyDescent="0.2">
      <c r="A34" s="164"/>
      <c r="B34" s="165"/>
      <c r="C34" s="182" t="s">
        <v>1144</v>
      </c>
      <c r="D34" s="183"/>
      <c r="E34" s="184"/>
      <c r="F34" s="162"/>
      <c r="G34" s="162"/>
      <c r="H34" s="162"/>
      <c r="I34" s="162"/>
      <c r="J34" s="162"/>
      <c r="K34" s="162"/>
      <c r="L34" s="162"/>
      <c r="M34" s="162"/>
      <c r="N34" s="166"/>
      <c r="O34" s="166"/>
      <c r="P34" s="166"/>
      <c r="Q34" s="166"/>
      <c r="R34" s="162"/>
      <c r="S34" s="162"/>
      <c r="T34" s="162"/>
      <c r="U34" s="162"/>
      <c r="V34" s="162"/>
      <c r="W34" s="162"/>
      <c r="X34" s="162"/>
      <c r="Y34" s="162"/>
      <c r="Z34" s="163"/>
      <c r="AA34" s="163"/>
      <c r="AB34" s="163"/>
      <c r="AC34" s="163"/>
      <c r="AD34" s="163"/>
      <c r="AE34" s="163"/>
      <c r="AF34" s="163"/>
      <c r="AG34" s="163" t="s">
        <v>222</v>
      </c>
      <c r="AH34" s="163">
        <v>0</v>
      </c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</row>
    <row r="35" spans="1:60" outlineLevel="3" x14ac:dyDescent="0.2">
      <c r="A35" s="164"/>
      <c r="B35" s="165"/>
      <c r="C35" s="182" t="s">
        <v>1167</v>
      </c>
      <c r="D35" s="183"/>
      <c r="E35" s="184">
        <v>3</v>
      </c>
      <c r="F35" s="162"/>
      <c r="G35" s="162"/>
      <c r="H35" s="162"/>
      <c r="I35" s="162"/>
      <c r="J35" s="162"/>
      <c r="K35" s="162"/>
      <c r="L35" s="162"/>
      <c r="M35" s="162"/>
      <c r="N35" s="166"/>
      <c r="O35" s="166"/>
      <c r="P35" s="166"/>
      <c r="Q35" s="166"/>
      <c r="R35" s="162"/>
      <c r="S35" s="162"/>
      <c r="T35" s="162"/>
      <c r="U35" s="162"/>
      <c r="V35" s="162"/>
      <c r="W35" s="162"/>
      <c r="X35" s="162"/>
      <c r="Y35" s="162"/>
      <c r="Z35" s="163"/>
      <c r="AA35" s="163"/>
      <c r="AB35" s="163"/>
      <c r="AC35" s="163"/>
      <c r="AD35" s="163"/>
      <c r="AE35" s="163"/>
      <c r="AF35" s="163"/>
      <c r="AG35" s="163" t="s">
        <v>222</v>
      </c>
      <c r="AH35" s="163">
        <v>0</v>
      </c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outlineLevel="1" x14ac:dyDescent="0.2">
      <c r="A36" s="155">
        <v>10</v>
      </c>
      <c r="B36" s="156" t="s">
        <v>1168</v>
      </c>
      <c r="C36" s="157" t="s">
        <v>1169</v>
      </c>
      <c r="D36" s="158" t="s">
        <v>266</v>
      </c>
      <c r="E36" s="159">
        <v>1</v>
      </c>
      <c r="F36" s="11"/>
      <c r="G36" s="160">
        <f>ROUND(E36*F36,2)</f>
        <v>0</v>
      </c>
      <c r="H36" s="11">
        <v>5245</v>
      </c>
      <c r="I36" s="160">
        <f>ROUND(E36*H36,2)</f>
        <v>5245</v>
      </c>
      <c r="J36" s="11">
        <v>0</v>
      </c>
      <c r="K36" s="160">
        <f>ROUND(E36*J36,2)</f>
        <v>0</v>
      </c>
      <c r="L36" s="160">
        <v>21</v>
      </c>
      <c r="M36" s="160">
        <f>G36*(1+L36/100)</f>
        <v>0</v>
      </c>
      <c r="N36" s="159">
        <v>1.4599999999999999E-3</v>
      </c>
      <c r="O36" s="159">
        <f>ROUND(E36*N36,2)</f>
        <v>0</v>
      </c>
      <c r="P36" s="159">
        <v>0</v>
      </c>
      <c r="Q36" s="159">
        <f>ROUND(E36*P36,2)</f>
        <v>0</v>
      </c>
      <c r="R36" s="160"/>
      <c r="S36" s="160" t="s">
        <v>173</v>
      </c>
      <c r="T36" s="161" t="s">
        <v>174</v>
      </c>
      <c r="U36" s="162">
        <v>0</v>
      </c>
      <c r="V36" s="162">
        <f>ROUND(E36*U36,2)</f>
        <v>0</v>
      </c>
      <c r="W36" s="162"/>
      <c r="X36" s="162" t="s">
        <v>240</v>
      </c>
      <c r="Y36" s="162" t="s">
        <v>175</v>
      </c>
      <c r="Z36" s="163"/>
      <c r="AA36" s="163"/>
      <c r="AB36" s="163"/>
      <c r="AC36" s="163"/>
      <c r="AD36" s="163"/>
      <c r="AE36" s="163"/>
      <c r="AF36" s="163"/>
      <c r="AG36" s="163" t="s">
        <v>270</v>
      </c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</row>
    <row r="37" spans="1:60" outlineLevel="2" x14ac:dyDescent="0.2">
      <c r="A37" s="164"/>
      <c r="B37" s="165"/>
      <c r="C37" s="182" t="s">
        <v>1144</v>
      </c>
      <c r="D37" s="183"/>
      <c r="E37" s="184"/>
      <c r="F37" s="162"/>
      <c r="G37" s="162"/>
      <c r="H37" s="162"/>
      <c r="I37" s="162"/>
      <c r="J37" s="162"/>
      <c r="K37" s="162"/>
      <c r="L37" s="162"/>
      <c r="M37" s="162"/>
      <c r="N37" s="166"/>
      <c r="O37" s="166"/>
      <c r="P37" s="166"/>
      <c r="Q37" s="166"/>
      <c r="R37" s="162"/>
      <c r="S37" s="162"/>
      <c r="T37" s="162"/>
      <c r="U37" s="162"/>
      <c r="V37" s="162"/>
      <c r="W37" s="162"/>
      <c r="X37" s="162"/>
      <c r="Y37" s="162"/>
      <c r="Z37" s="163"/>
      <c r="AA37" s="163"/>
      <c r="AB37" s="163"/>
      <c r="AC37" s="163"/>
      <c r="AD37" s="163"/>
      <c r="AE37" s="163"/>
      <c r="AF37" s="163"/>
      <c r="AG37" s="163" t="s">
        <v>222</v>
      </c>
      <c r="AH37" s="163">
        <v>0</v>
      </c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</row>
    <row r="38" spans="1:60" outlineLevel="3" x14ac:dyDescent="0.2">
      <c r="A38" s="164"/>
      <c r="B38" s="165"/>
      <c r="C38" s="182" t="s">
        <v>1170</v>
      </c>
      <c r="D38" s="183"/>
      <c r="E38" s="184">
        <v>1</v>
      </c>
      <c r="F38" s="162"/>
      <c r="G38" s="162"/>
      <c r="H38" s="162"/>
      <c r="I38" s="162"/>
      <c r="J38" s="162"/>
      <c r="K38" s="162"/>
      <c r="L38" s="162"/>
      <c r="M38" s="162"/>
      <c r="N38" s="166"/>
      <c r="O38" s="166"/>
      <c r="P38" s="166"/>
      <c r="Q38" s="166"/>
      <c r="R38" s="162"/>
      <c r="S38" s="162"/>
      <c r="T38" s="162"/>
      <c r="U38" s="162"/>
      <c r="V38" s="162"/>
      <c r="W38" s="162"/>
      <c r="X38" s="162"/>
      <c r="Y38" s="162"/>
      <c r="Z38" s="163"/>
      <c r="AA38" s="163"/>
      <c r="AB38" s="163"/>
      <c r="AC38" s="163"/>
      <c r="AD38" s="163"/>
      <c r="AE38" s="163"/>
      <c r="AF38" s="163"/>
      <c r="AG38" s="163" t="s">
        <v>222</v>
      </c>
      <c r="AH38" s="163">
        <v>0</v>
      </c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</row>
    <row r="39" spans="1:60" outlineLevel="1" x14ac:dyDescent="0.2">
      <c r="A39" s="155">
        <v>11</v>
      </c>
      <c r="B39" s="156" t="s">
        <v>1171</v>
      </c>
      <c r="C39" s="157" t="s">
        <v>1172</v>
      </c>
      <c r="D39" s="158" t="s">
        <v>266</v>
      </c>
      <c r="E39" s="159">
        <v>1</v>
      </c>
      <c r="F39" s="11"/>
      <c r="G39" s="160">
        <f>ROUND(E39*F39,2)</f>
        <v>0</v>
      </c>
      <c r="H39" s="11">
        <v>1521</v>
      </c>
      <c r="I39" s="160">
        <f>ROUND(E39*H39,2)</f>
        <v>1521</v>
      </c>
      <c r="J39" s="11">
        <v>0</v>
      </c>
      <c r="K39" s="160">
        <f>ROUND(E39*J39,2)</f>
        <v>0</v>
      </c>
      <c r="L39" s="160">
        <v>21</v>
      </c>
      <c r="M39" s="160">
        <f>G39*(1+L39/100)</f>
        <v>0</v>
      </c>
      <c r="N39" s="159">
        <v>3.6000000000000002E-4</v>
      </c>
      <c r="O39" s="159">
        <f>ROUND(E39*N39,2)</f>
        <v>0</v>
      </c>
      <c r="P39" s="159">
        <v>0</v>
      </c>
      <c r="Q39" s="159">
        <f>ROUND(E39*P39,2)</f>
        <v>0</v>
      </c>
      <c r="R39" s="160"/>
      <c r="S39" s="160" t="s">
        <v>173</v>
      </c>
      <c r="T39" s="161" t="s">
        <v>174</v>
      </c>
      <c r="U39" s="162">
        <v>0</v>
      </c>
      <c r="V39" s="162">
        <f>ROUND(E39*U39,2)</f>
        <v>0</v>
      </c>
      <c r="W39" s="162"/>
      <c r="X39" s="162" t="s">
        <v>240</v>
      </c>
      <c r="Y39" s="162" t="s">
        <v>175</v>
      </c>
      <c r="Z39" s="163"/>
      <c r="AA39" s="163"/>
      <c r="AB39" s="163"/>
      <c r="AC39" s="163"/>
      <c r="AD39" s="163"/>
      <c r="AE39" s="163"/>
      <c r="AF39" s="163"/>
      <c r="AG39" s="163" t="s">
        <v>270</v>
      </c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outlineLevel="2" x14ac:dyDescent="0.2">
      <c r="A40" s="164"/>
      <c r="B40" s="165"/>
      <c r="C40" s="182" t="s">
        <v>1144</v>
      </c>
      <c r="D40" s="183"/>
      <c r="E40" s="184"/>
      <c r="F40" s="162"/>
      <c r="G40" s="162"/>
      <c r="H40" s="162"/>
      <c r="I40" s="162"/>
      <c r="J40" s="162"/>
      <c r="K40" s="162"/>
      <c r="L40" s="162"/>
      <c r="M40" s="162"/>
      <c r="N40" s="166"/>
      <c r="O40" s="166"/>
      <c r="P40" s="166"/>
      <c r="Q40" s="166"/>
      <c r="R40" s="162"/>
      <c r="S40" s="162"/>
      <c r="T40" s="162"/>
      <c r="U40" s="162"/>
      <c r="V40" s="162"/>
      <c r="W40" s="162"/>
      <c r="X40" s="162"/>
      <c r="Y40" s="162"/>
      <c r="Z40" s="163"/>
      <c r="AA40" s="163"/>
      <c r="AB40" s="163"/>
      <c r="AC40" s="163"/>
      <c r="AD40" s="163"/>
      <c r="AE40" s="163"/>
      <c r="AF40" s="163"/>
      <c r="AG40" s="163" t="s">
        <v>222</v>
      </c>
      <c r="AH40" s="163">
        <v>0</v>
      </c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</row>
    <row r="41" spans="1:60" outlineLevel="3" x14ac:dyDescent="0.2">
      <c r="A41" s="164"/>
      <c r="B41" s="165"/>
      <c r="C41" s="182" t="s">
        <v>1170</v>
      </c>
      <c r="D41" s="183"/>
      <c r="E41" s="184">
        <v>1</v>
      </c>
      <c r="F41" s="162"/>
      <c r="G41" s="162"/>
      <c r="H41" s="162"/>
      <c r="I41" s="162"/>
      <c r="J41" s="162"/>
      <c r="K41" s="162"/>
      <c r="L41" s="162"/>
      <c r="M41" s="162"/>
      <c r="N41" s="166"/>
      <c r="O41" s="166"/>
      <c r="P41" s="166"/>
      <c r="Q41" s="166"/>
      <c r="R41" s="162"/>
      <c r="S41" s="162"/>
      <c r="T41" s="162"/>
      <c r="U41" s="162"/>
      <c r="V41" s="162"/>
      <c r="W41" s="162"/>
      <c r="X41" s="162"/>
      <c r="Y41" s="162"/>
      <c r="Z41" s="163"/>
      <c r="AA41" s="163"/>
      <c r="AB41" s="163"/>
      <c r="AC41" s="163"/>
      <c r="AD41" s="163"/>
      <c r="AE41" s="163"/>
      <c r="AF41" s="163"/>
      <c r="AG41" s="163" t="s">
        <v>222</v>
      </c>
      <c r="AH41" s="163">
        <v>0</v>
      </c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</row>
    <row r="42" spans="1:60" outlineLevel="1" x14ac:dyDescent="0.2">
      <c r="A42" s="155">
        <v>12</v>
      </c>
      <c r="B42" s="156" t="s">
        <v>1173</v>
      </c>
      <c r="C42" s="157" t="s">
        <v>1174</v>
      </c>
      <c r="D42" s="158" t="s">
        <v>266</v>
      </c>
      <c r="E42" s="159">
        <v>8</v>
      </c>
      <c r="F42" s="11"/>
      <c r="G42" s="160">
        <f>ROUND(E42*F42,2)</f>
        <v>0</v>
      </c>
      <c r="H42" s="11">
        <v>1492</v>
      </c>
      <c r="I42" s="160">
        <f>ROUND(E42*H42,2)</f>
        <v>11936</v>
      </c>
      <c r="J42" s="11">
        <v>0</v>
      </c>
      <c r="K42" s="160">
        <f>ROUND(E42*J42,2)</f>
        <v>0</v>
      </c>
      <c r="L42" s="160">
        <v>21</v>
      </c>
      <c r="M42" s="160">
        <f>G42*(1+L42/100)</f>
        <v>0</v>
      </c>
      <c r="N42" s="159">
        <v>3.6000000000000002E-4</v>
      </c>
      <c r="O42" s="159">
        <f>ROUND(E42*N42,2)</f>
        <v>0</v>
      </c>
      <c r="P42" s="159">
        <v>0</v>
      </c>
      <c r="Q42" s="159">
        <f>ROUND(E42*P42,2)</f>
        <v>0</v>
      </c>
      <c r="R42" s="160"/>
      <c r="S42" s="160" t="s">
        <v>173</v>
      </c>
      <c r="T42" s="161" t="s">
        <v>174</v>
      </c>
      <c r="U42" s="162">
        <v>0</v>
      </c>
      <c r="V42" s="162">
        <f>ROUND(E42*U42,2)</f>
        <v>0</v>
      </c>
      <c r="W42" s="162"/>
      <c r="X42" s="162" t="s">
        <v>240</v>
      </c>
      <c r="Y42" s="162" t="s">
        <v>175</v>
      </c>
      <c r="Z42" s="163"/>
      <c r="AA42" s="163"/>
      <c r="AB42" s="163"/>
      <c r="AC42" s="163"/>
      <c r="AD42" s="163"/>
      <c r="AE42" s="163"/>
      <c r="AF42" s="163"/>
      <c r="AG42" s="163" t="s">
        <v>270</v>
      </c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</row>
    <row r="43" spans="1:60" outlineLevel="2" x14ac:dyDescent="0.2">
      <c r="A43" s="164"/>
      <c r="B43" s="165"/>
      <c r="C43" s="182" t="s">
        <v>1144</v>
      </c>
      <c r="D43" s="183"/>
      <c r="E43" s="184"/>
      <c r="F43" s="162"/>
      <c r="G43" s="162"/>
      <c r="H43" s="162"/>
      <c r="I43" s="162"/>
      <c r="J43" s="162"/>
      <c r="K43" s="162"/>
      <c r="L43" s="162"/>
      <c r="M43" s="162"/>
      <c r="N43" s="166"/>
      <c r="O43" s="166"/>
      <c r="P43" s="166"/>
      <c r="Q43" s="166"/>
      <c r="R43" s="162"/>
      <c r="S43" s="162"/>
      <c r="T43" s="162"/>
      <c r="U43" s="162"/>
      <c r="V43" s="162"/>
      <c r="W43" s="162"/>
      <c r="X43" s="162"/>
      <c r="Y43" s="162"/>
      <c r="Z43" s="163"/>
      <c r="AA43" s="163"/>
      <c r="AB43" s="163"/>
      <c r="AC43" s="163"/>
      <c r="AD43" s="163"/>
      <c r="AE43" s="163"/>
      <c r="AF43" s="163"/>
      <c r="AG43" s="163" t="s">
        <v>222</v>
      </c>
      <c r="AH43" s="163">
        <v>0</v>
      </c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</row>
    <row r="44" spans="1:60" outlineLevel="3" x14ac:dyDescent="0.2">
      <c r="A44" s="164"/>
      <c r="B44" s="165"/>
      <c r="C44" s="182" t="s">
        <v>1175</v>
      </c>
      <c r="D44" s="183"/>
      <c r="E44" s="184">
        <v>8</v>
      </c>
      <c r="F44" s="162"/>
      <c r="G44" s="162"/>
      <c r="H44" s="162"/>
      <c r="I44" s="162"/>
      <c r="J44" s="162"/>
      <c r="K44" s="162"/>
      <c r="L44" s="162"/>
      <c r="M44" s="162"/>
      <c r="N44" s="166"/>
      <c r="O44" s="166"/>
      <c r="P44" s="166"/>
      <c r="Q44" s="166"/>
      <c r="R44" s="162"/>
      <c r="S44" s="162"/>
      <c r="T44" s="162"/>
      <c r="U44" s="162"/>
      <c r="V44" s="162"/>
      <c r="W44" s="162"/>
      <c r="X44" s="162"/>
      <c r="Y44" s="162"/>
      <c r="Z44" s="163"/>
      <c r="AA44" s="163"/>
      <c r="AB44" s="163"/>
      <c r="AC44" s="163"/>
      <c r="AD44" s="163"/>
      <c r="AE44" s="163"/>
      <c r="AF44" s="163"/>
      <c r="AG44" s="163" t="s">
        <v>222</v>
      </c>
      <c r="AH44" s="163">
        <v>0</v>
      </c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</row>
    <row r="45" spans="1:60" outlineLevel="1" x14ac:dyDescent="0.2">
      <c r="A45" s="155">
        <v>13</v>
      </c>
      <c r="B45" s="156" t="s">
        <v>1176</v>
      </c>
      <c r="C45" s="157" t="s">
        <v>1177</v>
      </c>
      <c r="D45" s="158" t="s">
        <v>266</v>
      </c>
      <c r="E45" s="159">
        <v>28</v>
      </c>
      <c r="F45" s="11"/>
      <c r="G45" s="160">
        <f>ROUND(E45*F45,2)</f>
        <v>0</v>
      </c>
      <c r="H45" s="11">
        <v>1467</v>
      </c>
      <c r="I45" s="160">
        <f>ROUND(E45*H45,2)</f>
        <v>41076</v>
      </c>
      <c r="J45" s="11">
        <v>0</v>
      </c>
      <c r="K45" s="160">
        <f>ROUND(E45*J45,2)</f>
        <v>0</v>
      </c>
      <c r="L45" s="160">
        <v>21</v>
      </c>
      <c r="M45" s="160">
        <f>G45*(1+L45/100)</f>
        <v>0</v>
      </c>
      <c r="N45" s="159">
        <v>3.6000000000000002E-4</v>
      </c>
      <c r="O45" s="159">
        <f>ROUND(E45*N45,2)</f>
        <v>0.01</v>
      </c>
      <c r="P45" s="159">
        <v>0</v>
      </c>
      <c r="Q45" s="159">
        <f>ROUND(E45*P45,2)</f>
        <v>0</v>
      </c>
      <c r="R45" s="160"/>
      <c r="S45" s="160" t="s">
        <v>173</v>
      </c>
      <c r="T45" s="161" t="s">
        <v>174</v>
      </c>
      <c r="U45" s="162">
        <v>0</v>
      </c>
      <c r="V45" s="162">
        <f>ROUND(E45*U45,2)</f>
        <v>0</v>
      </c>
      <c r="W45" s="162"/>
      <c r="X45" s="162" t="s">
        <v>240</v>
      </c>
      <c r="Y45" s="162" t="s">
        <v>175</v>
      </c>
      <c r="Z45" s="163"/>
      <c r="AA45" s="163"/>
      <c r="AB45" s="163"/>
      <c r="AC45" s="163"/>
      <c r="AD45" s="163"/>
      <c r="AE45" s="163"/>
      <c r="AF45" s="163"/>
      <c r="AG45" s="163" t="s">
        <v>270</v>
      </c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</row>
    <row r="46" spans="1:60" outlineLevel="2" x14ac:dyDescent="0.2">
      <c r="A46" s="164"/>
      <c r="B46" s="165"/>
      <c r="C46" s="182" t="s">
        <v>1144</v>
      </c>
      <c r="D46" s="183"/>
      <c r="E46" s="184"/>
      <c r="F46" s="162"/>
      <c r="G46" s="162"/>
      <c r="H46" s="162"/>
      <c r="I46" s="162"/>
      <c r="J46" s="162"/>
      <c r="K46" s="162"/>
      <c r="L46" s="162"/>
      <c r="M46" s="162"/>
      <c r="N46" s="166"/>
      <c r="O46" s="166"/>
      <c r="P46" s="166"/>
      <c r="Q46" s="166"/>
      <c r="R46" s="162"/>
      <c r="S46" s="162"/>
      <c r="T46" s="162"/>
      <c r="U46" s="162"/>
      <c r="V46" s="162"/>
      <c r="W46" s="162"/>
      <c r="X46" s="162"/>
      <c r="Y46" s="162"/>
      <c r="Z46" s="163"/>
      <c r="AA46" s="163"/>
      <c r="AB46" s="163"/>
      <c r="AC46" s="163"/>
      <c r="AD46" s="163"/>
      <c r="AE46" s="163"/>
      <c r="AF46" s="163"/>
      <c r="AG46" s="163" t="s">
        <v>222</v>
      </c>
      <c r="AH46" s="163">
        <v>0</v>
      </c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</row>
    <row r="47" spans="1:60" outlineLevel="3" x14ac:dyDescent="0.2">
      <c r="A47" s="164"/>
      <c r="B47" s="165"/>
      <c r="C47" s="182" t="s">
        <v>1178</v>
      </c>
      <c r="D47" s="183"/>
      <c r="E47" s="184">
        <v>28</v>
      </c>
      <c r="F47" s="162"/>
      <c r="G47" s="162"/>
      <c r="H47" s="162"/>
      <c r="I47" s="162"/>
      <c r="J47" s="162"/>
      <c r="K47" s="162"/>
      <c r="L47" s="162"/>
      <c r="M47" s="162"/>
      <c r="N47" s="166"/>
      <c r="O47" s="166"/>
      <c r="P47" s="166"/>
      <c r="Q47" s="166"/>
      <c r="R47" s="162"/>
      <c r="S47" s="162"/>
      <c r="T47" s="162"/>
      <c r="U47" s="162"/>
      <c r="V47" s="162"/>
      <c r="W47" s="162"/>
      <c r="X47" s="162"/>
      <c r="Y47" s="162"/>
      <c r="Z47" s="163"/>
      <c r="AA47" s="163"/>
      <c r="AB47" s="163"/>
      <c r="AC47" s="163"/>
      <c r="AD47" s="163"/>
      <c r="AE47" s="163"/>
      <c r="AF47" s="163"/>
      <c r="AG47" s="163" t="s">
        <v>222</v>
      </c>
      <c r="AH47" s="163">
        <v>0</v>
      </c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</row>
    <row r="48" spans="1:60" outlineLevel="1" x14ac:dyDescent="0.2">
      <c r="A48" s="155">
        <v>14</v>
      </c>
      <c r="B48" s="156" t="s">
        <v>1179</v>
      </c>
      <c r="C48" s="157" t="s">
        <v>1180</v>
      </c>
      <c r="D48" s="158" t="s">
        <v>266</v>
      </c>
      <c r="E48" s="159">
        <v>1</v>
      </c>
      <c r="F48" s="11"/>
      <c r="G48" s="160">
        <f>ROUND(E48*F48,2)</f>
        <v>0</v>
      </c>
      <c r="H48" s="11">
        <v>697</v>
      </c>
      <c r="I48" s="160">
        <f>ROUND(E48*H48,2)</f>
        <v>697</v>
      </c>
      <c r="J48" s="11">
        <v>0</v>
      </c>
      <c r="K48" s="160">
        <f>ROUND(E48*J48,2)</f>
        <v>0</v>
      </c>
      <c r="L48" s="160">
        <v>21</v>
      </c>
      <c r="M48" s="160">
        <f>G48*(1+L48/100)</f>
        <v>0</v>
      </c>
      <c r="N48" s="159">
        <v>2.3000000000000001E-4</v>
      </c>
      <c r="O48" s="159">
        <f>ROUND(E48*N48,2)</f>
        <v>0</v>
      </c>
      <c r="P48" s="159">
        <v>0</v>
      </c>
      <c r="Q48" s="159">
        <f>ROUND(E48*P48,2)</f>
        <v>0</v>
      </c>
      <c r="R48" s="160"/>
      <c r="S48" s="160" t="s">
        <v>173</v>
      </c>
      <c r="T48" s="161" t="s">
        <v>174</v>
      </c>
      <c r="U48" s="162">
        <v>0</v>
      </c>
      <c r="V48" s="162">
        <f>ROUND(E48*U48,2)</f>
        <v>0</v>
      </c>
      <c r="W48" s="162"/>
      <c r="X48" s="162" t="s">
        <v>240</v>
      </c>
      <c r="Y48" s="162" t="s">
        <v>175</v>
      </c>
      <c r="Z48" s="163"/>
      <c r="AA48" s="163"/>
      <c r="AB48" s="163"/>
      <c r="AC48" s="163"/>
      <c r="AD48" s="163"/>
      <c r="AE48" s="163"/>
      <c r="AF48" s="163"/>
      <c r="AG48" s="163" t="s">
        <v>270</v>
      </c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</row>
    <row r="49" spans="1:60" outlineLevel="2" x14ac:dyDescent="0.2">
      <c r="A49" s="164"/>
      <c r="B49" s="165"/>
      <c r="C49" s="182" t="s">
        <v>1144</v>
      </c>
      <c r="D49" s="183"/>
      <c r="E49" s="184"/>
      <c r="F49" s="162"/>
      <c r="G49" s="162"/>
      <c r="H49" s="162"/>
      <c r="I49" s="162"/>
      <c r="J49" s="162"/>
      <c r="K49" s="162"/>
      <c r="L49" s="162"/>
      <c r="M49" s="162"/>
      <c r="N49" s="166"/>
      <c r="O49" s="166"/>
      <c r="P49" s="166"/>
      <c r="Q49" s="166"/>
      <c r="R49" s="162"/>
      <c r="S49" s="162"/>
      <c r="T49" s="162"/>
      <c r="U49" s="162"/>
      <c r="V49" s="162"/>
      <c r="W49" s="162"/>
      <c r="X49" s="162"/>
      <c r="Y49" s="162"/>
      <c r="Z49" s="163"/>
      <c r="AA49" s="163"/>
      <c r="AB49" s="163"/>
      <c r="AC49" s="163"/>
      <c r="AD49" s="163"/>
      <c r="AE49" s="163"/>
      <c r="AF49" s="163"/>
      <c r="AG49" s="163" t="s">
        <v>222</v>
      </c>
      <c r="AH49" s="163">
        <v>0</v>
      </c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</row>
    <row r="50" spans="1:60" outlineLevel="3" x14ac:dyDescent="0.2">
      <c r="A50" s="164"/>
      <c r="B50" s="165"/>
      <c r="C50" s="182" t="s">
        <v>1170</v>
      </c>
      <c r="D50" s="183"/>
      <c r="E50" s="184">
        <v>1</v>
      </c>
      <c r="F50" s="162"/>
      <c r="G50" s="162"/>
      <c r="H50" s="162"/>
      <c r="I50" s="162"/>
      <c r="J50" s="162"/>
      <c r="K50" s="162"/>
      <c r="L50" s="162"/>
      <c r="M50" s="162"/>
      <c r="N50" s="166"/>
      <c r="O50" s="166"/>
      <c r="P50" s="166"/>
      <c r="Q50" s="166"/>
      <c r="R50" s="162"/>
      <c r="S50" s="162"/>
      <c r="T50" s="162"/>
      <c r="U50" s="162"/>
      <c r="V50" s="162"/>
      <c r="W50" s="162"/>
      <c r="X50" s="162"/>
      <c r="Y50" s="162"/>
      <c r="Z50" s="163"/>
      <c r="AA50" s="163"/>
      <c r="AB50" s="163"/>
      <c r="AC50" s="163"/>
      <c r="AD50" s="163"/>
      <c r="AE50" s="163"/>
      <c r="AF50" s="163"/>
      <c r="AG50" s="163" t="s">
        <v>222</v>
      </c>
      <c r="AH50" s="163">
        <v>0</v>
      </c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</row>
    <row r="51" spans="1:60" outlineLevel="1" x14ac:dyDescent="0.2">
      <c r="A51" s="155">
        <v>15</v>
      </c>
      <c r="B51" s="156" t="s">
        <v>1181</v>
      </c>
      <c r="C51" s="157" t="s">
        <v>1182</v>
      </c>
      <c r="D51" s="158" t="s">
        <v>266</v>
      </c>
      <c r="E51" s="159">
        <v>1</v>
      </c>
      <c r="F51" s="11"/>
      <c r="G51" s="160">
        <f>ROUND(E51*F51,2)</f>
        <v>0</v>
      </c>
      <c r="H51" s="11">
        <v>420</v>
      </c>
      <c r="I51" s="160">
        <f>ROUND(E51*H51,2)</f>
        <v>420</v>
      </c>
      <c r="J51" s="11">
        <v>0</v>
      </c>
      <c r="K51" s="160">
        <f>ROUND(E51*J51,2)</f>
        <v>0</v>
      </c>
      <c r="L51" s="160">
        <v>21</v>
      </c>
      <c r="M51" s="160">
        <f>G51*(1+L51/100)</f>
        <v>0</v>
      </c>
      <c r="N51" s="159">
        <v>2.3000000000000001E-4</v>
      </c>
      <c r="O51" s="159">
        <f>ROUND(E51*N51,2)</f>
        <v>0</v>
      </c>
      <c r="P51" s="159">
        <v>0</v>
      </c>
      <c r="Q51" s="159">
        <f>ROUND(E51*P51,2)</f>
        <v>0</v>
      </c>
      <c r="R51" s="160"/>
      <c r="S51" s="160" t="s">
        <v>173</v>
      </c>
      <c r="T51" s="161" t="s">
        <v>174</v>
      </c>
      <c r="U51" s="162">
        <v>0</v>
      </c>
      <c r="V51" s="162">
        <f>ROUND(E51*U51,2)</f>
        <v>0</v>
      </c>
      <c r="W51" s="162"/>
      <c r="X51" s="162" t="s">
        <v>240</v>
      </c>
      <c r="Y51" s="162" t="s">
        <v>175</v>
      </c>
      <c r="Z51" s="163"/>
      <c r="AA51" s="163"/>
      <c r="AB51" s="163"/>
      <c r="AC51" s="163"/>
      <c r="AD51" s="163"/>
      <c r="AE51" s="163"/>
      <c r="AF51" s="163"/>
      <c r="AG51" s="163" t="s">
        <v>270</v>
      </c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</row>
    <row r="52" spans="1:60" outlineLevel="2" x14ac:dyDescent="0.2">
      <c r="A52" s="164"/>
      <c r="B52" s="165"/>
      <c r="C52" s="182" t="s">
        <v>1144</v>
      </c>
      <c r="D52" s="183"/>
      <c r="E52" s="184"/>
      <c r="F52" s="162"/>
      <c r="G52" s="162"/>
      <c r="H52" s="162"/>
      <c r="I52" s="162"/>
      <c r="J52" s="162"/>
      <c r="K52" s="162"/>
      <c r="L52" s="162"/>
      <c r="M52" s="162"/>
      <c r="N52" s="166"/>
      <c r="O52" s="166"/>
      <c r="P52" s="166"/>
      <c r="Q52" s="166"/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3"/>
      <c r="AE52" s="163"/>
      <c r="AF52" s="163"/>
      <c r="AG52" s="163" t="s">
        <v>222</v>
      </c>
      <c r="AH52" s="163">
        <v>0</v>
      </c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</row>
    <row r="53" spans="1:60" outlineLevel="3" x14ac:dyDescent="0.2">
      <c r="A53" s="164"/>
      <c r="B53" s="165"/>
      <c r="C53" s="182" t="s">
        <v>1170</v>
      </c>
      <c r="D53" s="183"/>
      <c r="E53" s="184">
        <v>1</v>
      </c>
      <c r="F53" s="162"/>
      <c r="G53" s="162"/>
      <c r="H53" s="162"/>
      <c r="I53" s="162"/>
      <c r="J53" s="162"/>
      <c r="K53" s="162"/>
      <c r="L53" s="162"/>
      <c r="M53" s="162"/>
      <c r="N53" s="166"/>
      <c r="O53" s="166"/>
      <c r="P53" s="166"/>
      <c r="Q53" s="166"/>
      <c r="R53" s="162"/>
      <c r="S53" s="162"/>
      <c r="T53" s="162"/>
      <c r="U53" s="162"/>
      <c r="V53" s="162"/>
      <c r="W53" s="162"/>
      <c r="X53" s="162"/>
      <c r="Y53" s="162"/>
      <c r="Z53" s="163"/>
      <c r="AA53" s="163"/>
      <c r="AB53" s="163"/>
      <c r="AC53" s="163"/>
      <c r="AD53" s="163"/>
      <c r="AE53" s="163"/>
      <c r="AF53" s="163"/>
      <c r="AG53" s="163" t="s">
        <v>222</v>
      </c>
      <c r="AH53" s="163">
        <v>0</v>
      </c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</row>
    <row r="54" spans="1:60" outlineLevel="1" x14ac:dyDescent="0.2">
      <c r="A54" s="155">
        <v>16</v>
      </c>
      <c r="B54" s="156" t="s">
        <v>1183</v>
      </c>
      <c r="C54" s="157" t="s">
        <v>1184</v>
      </c>
      <c r="D54" s="158" t="s">
        <v>266</v>
      </c>
      <c r="E54" s="159">
        <v>4</v>
      </c>
      <c r="F54" s="11"/>
      <c r="G54" s="160">
        <f>ROUND(E54*F54,2)</f>
        <v>0</v>
      </c>
      <c r="H54" s="11">
        <v>415</v>
      </c>
      <c r="I54" s="160">
        <f>ROUND(E54*H54,2)</f>
        <v>1660</v>
      </c>
      <c r="J54" s="11">
        <v>0</v>
      </c>
      <c r="K54" s="160">
        <f>ROUND(E54*J54,2)</f>
        <v>0</v>
      </c>
      <c r="L54" s="160">
        <v>21</v>
      </c>
      <c r="M54" s="160">
        <f>G54*(1+L54/100)</f>
        <v>0</v>
      </c>
      <c r="N54" s="159">
        <v>2.3000000000000001E-4</v>
      </c>
      <c r="O54" s="159">
        <f>ROUND(E54*N54,2)</f>
        <v>0</v>
      </c>
      <c r="P54" s="159">
        <v>0</v>
      </c>
      <c r="Q54" s="159">
        <f>ROUND(E54*P54,2)</f>
        <v>0</v>
      </c>
      <c r="R54" s="160"/>
      <c r="S54" s="160" t="s">
        <v>173</v>
      </c>
      <c r="T54" s="161" t="s">
        <v>174</v>
      </c>
      <c r="U54" s="162">
        <v>0</v>
      </c>
      <c r="V54" s="162">
        <f>ROUND(E54*U54,2)</f>
        <v>0</v>
      </c>
      <c r="W54" s="162"/>
      <c r="X54" s="162" t="s">
        <v>240</v>
      </c>
      <c r="Y54" s="162" t="s">
        <v>175</v>
      </c>
      <c r="Z54" s="163"/>
      <c r="AA54" s="163"/>
      <c r="AB54" s="163"/>
      <c r="AC54" s="163"/>
      <c r="AD54" s="163"/>
      <c r="AE54" s="163"/>
      <c r="AF54" s="163"/>
      <c r="AG54" s="163" t="s">
        <v>270</v>
      </c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</row>
    <row r="55" spans="1:60" outlineLevel="2" x14ac:dyDescent="0.2">
      <c r="A55" s="164"/>
      <c r="B55" s="165"/>
      <c r="C55" s="182" t="s">
        <v>1144</v>
      </c>
      <c r="D55" s="183"/>
      <c r="E55" s="184"/>
      <c r="F55" s="162"/>
      <c r="G55" s="162"/>
      <c r="H55" s="162"/>
      <c r="I55" s="162"/>
      <c r="J55" s="162"/>
      <c r="K55" s="162"/>
      <c r="L55" s="162"/>
      <c r="M55" s="162"/>
      <c r="N55" s="166"/>
      <c r="O55" s="166"/>
      <c r="P55" s="166"/>
      <c r="Q55" s="166"/>
      <c r="R55" s="162"/>
      <c r="S55" s="162"/>
      <c r="T55" s="162"/>
      <c r="U55" s="162"/>
      <c r="V55" s="162"/>
      <c r="W55" s="162"/>
      <c r="X55" s="162"/>
      <c r="Y55" s="162"/>
      <c r="Z55" s="163"/>
      <c r="AA55" s="163"/>
      <c r="AB55" s="163"/>
      <c r="AC55" s="163"/>
      <c r="AD55" s="163"/>
      <c r="AE55" s="163"/>
      <c r="AF55" s="163"/>
      <c r="AG55" s="163" t="s">
        <v>222</v>
      </c>
      <c r="AH55" s="163">
        <v>0</v>
      </c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</row>
    <row r="56" spans="1:60" outlineLevel="3" x14ac:dyDescent="0.2">
      <c r="A56" s="164"/>
      <c r="B56" s="165"/>
      <c r="C56" s="182" t="s">
        <v>1185</v>
      </c>
      <c r="D56" s="183"/>
      <c r="E56" s="184">
        <v>4</v>
      </c>
      <c r="F56" s="162"/>
      <c r="G56" s="162"/>
      <c r="H56" s="162"/>
      <c r="I56" s="162"/>
      <c r="J56" s="162"/>
      <c r="K56" s="162"/>
      <c r="L56" s="162"/>
      <c r="M56" s="162"/>
      <c r="N56" s="166"/>
      <c r="O56" s="166"/>
      <c r="P56" s="166"/>
      <c r="Q56" s="166"/>
      <c r="R56" s="162"/>
      <c r="S56" s="162"/>
      <c r="T56" s="162"/>
      <c r="U56" s="162"/>
      <c r="V56" s="162"/>
      <c r="W56" s="162"/>
      <c r="X56" s="162"/>
      <c r="Y56" s="162"/>
      <c r="Z56" s="163"/>
      <c r="AA56" s="163"/>
      <c r="AB56" s="163"/>
      <c r="AC56" s="163"/>
      <c r="AD56" s="163"/>
      <c r="AE56" s="163"/>
      <c r="AF56" s="163"/>
      <c r="AG56" s="163" t="s">
        <v>222</v>
      </c>
      <c r="AH56" s="163">
        <v>0</v>
      </c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</row>
    <row r="57" spans="1:60" outlineLevel="1" x14ac:dyDescent="0.2">
      <c r="A57" s="155">
        <v>17</v>
      </c>
      <c r="B57" s="156" t="s">
        <v>1186</v>
      </c>
      <c r="C57" s="157" t="s">
        <v>1187</v>
      </c>
      <c r="D57" s="158" t="s">
        <v>266</v>
      </c>
      <c r="E57" s="159">
        <v>4</v>
      </c>
      <c r="F57" s="11"/>
      <c r="G57" s="160">
        <f>ROUND(E57*F57,2)</f>
        <v>0</v>
      </c>
      <c r="H57" s="11">
        <v>279</v>
      </c>
      <c r="I57" s="160">
        <f>ROUND(E57*H57,2)</f>
        <v>1116</v>
      </c>
      <c r="J57" s="11">
        <v>0</v>
      </c>
      <c r="K57" s="160">
        <f>ROUND(E57*J57,2)</f>
        <v>0</v>
      </c>
      <c r="L57" s="160">
        <v>21</v>
      </c>
      <c r="M57" s="160">
        <f>G57*(1+L57/100)</f>
        <v>0</v>
      </c>
      <c r="N57" s="159">
        <v>2.3000000000000001E-4</v>
      </c>
      <c r="O57" s="159">
        <f>ROUND(E57*N57,2)</f>
        <v>0</v>
      </c>
      <c r="P57" s="159">
        <v>0</v>
      </c>
      <c r="Q57" s="159">
        <f>ROUND(E57*P57,2)</f>
        <v>0</v>
      </c>
      <c r="R57" s="160"/>
      <c r="S57" s="160" t="s">
        <v>173</v>
      </c>
      <c r="T57" s="161" t="s">
        <v>174</v>
      </c>
      <c r="U57" s="162">
        <v>0</v>
      </c>
      <c r="V57" s="162">
        <f>ROUND(E57*U57,2)</f>
        <v>0</v>
      </c>
      <c r="W57" s="162"/>
      <c r="X57" s="162" t="s">
        <v>240</v>
      </c>
      <c r="Y57" s="162" t="s">
        <v>175</v>
      </c>
      <c r="Z57" s="163"/>
      <c r="AA57" s="163"/>
      <c r="AB57" s="163"/>
      <c r="AC57" s="163"/>
      <c r="AD57" s="163"/>
      <c r="AE57" s="163"/>
      <c r="AF57" s="163"/>
      <c r="AG57" s="163" t="s">
        <v>270</v>
      </c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</row>
    <row r="58" spans="1:60" outlineLevel="2" x14ac:dyDescent="0.2">
      <c r="A58" s="164"/>
      <c r="B58" s="165"/>
      <c r="C58" s="182" t="s">
        <v>1144</v>
      </c>
      <c r="D58" s="183"/>
      <c r="E58" s="184"/>
      <c r="F58" s="162"/>
      <c r="G58" s="162"/>
      <c r="H58" s="162"/>
      <c r="I58" s="162"/>
      <c r="J58" s="162"/>
      <c r="K58" s="162"/>
      <c r="L58" s="162"/>
      <c r="M58" s="162"/>
      <c r="N58" s="166"/>
      <c r="O58" s="166"/>
      <c r="P58" s="166"/>
      <c r="Q58" s="166"/>
      <c r="R58" s="162"/>
      <c r="S58" s="162"/>
      <c r="T58" s="162"/>
      <c r="U58" s="162"/>
      <c r="V58" s="162"/>
      <c r="W58" s="162"/>
      <c r="X58" s="162"/>
      <c r="Y58" s="162"/>
      <c r="Z58" s="163"/>
      <c r="AA58" s="163"/>
      <c r="AB58" s="163"/>
      <c r="AC58" s="163"/>
      <c r="AD58" s="163"/>
      <c r="AE58" s="163"/>
      <c r="AF58" s="163"/>
      <c r="AG58" s="163" t="s">
        <v>222</v>
      </c>
      <c r="AH58" s="163">
        <v>0</v>
      </c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</row>
    <row r="59" spans="1:60" outlineLevel="3" x14ac:dyDescent="0.2">
      <c r="A59" s="164"/>
      <c r="B59" s="165"/>
      <c r="C59" s="182" t="s">
        <v>1185</v>
      </c>
      <c r="D59" s="183"/>
      <c r="E59" s="184">
        <v>4</v>
      </c>
      <c r="F59" s="162"/>
      <c r="G59" s="162"/>
      <c r="H59" s="162"/>
      <c r="I59" s="162"/>
      <c r="J59" s="162"/>
      <c r="K59" s="162"/>
      <c r="L59" s="162"/>
      <c r="M59" s="162"/>
      <c r="N59" s="166"/>
      <c r="O59" s="166"/>
      <c r="P59" s="166"/>
      <c r="Q59" s="166"/>
      <c r="R59" s="162"/>
      <c r="S59" s="162"/>
      <c r="T59" s="162"/>
      <c r="U59" s="162"/>
      <c r="V59" s="162"/>
      <c r="W59" s="162"/>
      <c r="X59" s="162"/>
      <c r="Y59" s="162"/>
      <c r="Z59" s="163"/>
      <c r="AA59" s="163"/>
      <c r="AB59" s="163"/>
      <c r="AC59" s="163"/>
      <c r="AD59" s="163"/>
      <c r="AE59" s="163"/>
      <c r="AF59" s="163"/>
      <c r="AG59" s="163" t="s">
        <v>222</v>
      </c>
      <c r="AH59" s="163">
        <v>0</v>
      </c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</row>
    <row r="60" spans="1:60" outlineLevel="1" x14ac:dyDescent="0.2">
      <c r="A60" s="155">
        <v>18</v>
      </c>
      <c r="B60" s="156" t="s">
        <v>1188</v>
      </c>
      <c r="C60" s="157" t="s">
        <v>1189</v>
      </c>
      <c r="D60" s="158" t="s">
        <v>266</v>
      </c>
      <c r="E60" s="159">
        <v>1</v>
      </c>
      <c r="F60" s="11"/>
      <c r="G60" s="160">
        <f>ROUND(E60*F60,2)</f>
        <v>0</v>
      </c>
      <c r="H60" s="11">
        <v>4539</v>
      </c>
      <c r="I60" s="160">
        <f>ROUND(E60*H60,2)</f>
        <v>4539</v>
      </c>
      <c r="J60" s="11">
        <v>0</v>
      </c>
      <c r="K60" s="160">
        <f>ROUND(E60*J60,2)</f>
        <v>0</v>
      </c>
      <c r="L60" s="160">
        <v>21</v>
      </c>
      <c r="M60" s="160">
        <f>G60*(1+L60/100)</f>
        <v>0</v>
      </c>
      <c r="N60" s="159">
        <v>0</v>
      </c>
      <c r="O60" s="159">
        <f>ROUND(E60*N60,2)</f>
        <v>0</v>
      </c>
      <c r="P60" s="159">
        <v>0</v>
      </c>
      <c r="Q60" s="159">
        <f>ROUND(E60*P60,2)</f>
        <v>0</v>
      </c>
      <c r="R60" s="160"/>
      <c r="S60" s="160" t="s">
        <v>173</v>
      </c>
      <c r="T60" s="161" t="s">
        <v>174</v>
      </c>
      <c r="U60" s="162">
        <v>0</v>
      </c>
      <c r="V60" s="162">
        <f>ROUND(E60*U60,2)</f>
        <v>0</v>
      </c>
      <c r="W60" s="162"/>
      <c r="X60" s="162" t="s">
        <v>240</v>
      </c>
      <c r="Y60" s="162" t="s">
        <v>175</v>
      </c>
      <c r="Z60" s="163"/>
      <c r="AA60" s="163"/>
      <c r="AB60" s="163"/>
      <c r="AC60" s="163"/>
      <c r="AD60" s="163"/>
      <c r="AE60" s="163"/>
      <c r="AF60" s="163"/>
      <c r="AG60" s="163" t="s">
        <v>270</v>
      </c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</row>
    <row r="61" spans="1:60" outlineLevel="2" x14ac:dyDescent="0.2">
      <c r="A61" s="164"/>
      <c r="B61" s="165"/>
      <c r="C61" s="182" t="s">
        <v>1144</v>
      </c>
      <c r="D61" s="183"/>
      <c r="E61" s="184"/>
      <c r="F61" s="162"/>
      <c r="G61" s="162"/>
      <c r="H61" s="162"/>
      <c r="I61" s="162"/>
      <c r="J61" s="162"/>
      <c r="K61" s="162"/>
      <c r="L61" s="162"/>
      <c r="M61" s="162"/>
      <c r="N61" s="166"/>
      <c r="O61" s="166"/>
      <c r="P61" s="166"/>
      <c r="Q61" s="166"/>
      <c r="R61" s="162"/>
      <c r="S61" s="162"/>
      <c r="T61" s="162"/>
      <c r="U61" s="162"/>
      <c r="V61" s="162"/>
      <c r="W61" s="162"/>
      <c r="X61" s="162"/>
      <c r="Y61" s="162"/>
      <c r="Z61" s="163"/>
      <c r="AA61" s="163"/>
      <c r="AB61" s="163"/>
      <c r="AC61" s="163"/>
      <c r="AD61" s="163"/>
      <c r="AE61" s="163"/>
      <c r="AF61" s="163"/>
      <c r="AG61" s="163" t="s">
        <v>222</v>
      </c>
      <c r="AH61" s="163">
        <v>0</v>
      </c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</row>
    <row r="62" spans="1:60" outlineLevel="3" x14ac:dyDescent="0.2">
      <c r="A62" s="164"/>
      <c r="B62" s="165"/>
      <c r="C62" s="182" t="s">
        <v>1190</v>
      </c>
      <c r="D62" s="183"/>
      <c r="E62" s="184">
        <v>1</v>
      </c>
      <c r="F62" s="162"/>
      <c r="G62" s="162"/>
      <c r="H62" s="162"/>
      <c r="I62" s="162"/>
      <c r="J62" s="162"/>
      <c r="K62" s="162"/>
      <c r="L62" s="162"/>
      <c r="M62" s="162"/>
      <c r="N62" s="166"/>
      <c r="O62" s="166"/>
      <c r="P62" s="166"/>
      <c r="Q62" s="166"/>
      <c r="R62" s="162"/>
      <c r="S62" s="162"/>
      <c r="T62" s="162"/>
      <c r="U62" s="162"/>
      <c r="V62" s="162"/>
      <c r="W62" s="162"/>
      <c r="X62" s="162"/>
      <c r="Y62" s="162"/>
      <c r="Z62" s="163"/>
      <c r="AA62" s="163"/>
      <c r="AB62" s="163"/>
      <c r="AC62" s="163"/>
      <c r="AD62" s="163"/>
      <c r="AE62" s="163"/>
      <c r="AF62" s="163"/>
      <c r="AG62" s="163" t="s">
        <v>222</v>
      </c>
      <c r="AH62" s="163">
        <v>0</v>
      </c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</row>
    <row r="63" spans="1:60" outlineLevel="1" x14ac:dyDescent="0.2">
      <c r="A63" s="155">
        <v>19</v>
      </c>
      <c r="B63" s="156" t="s">
        <v>1191</v>
      </c>
      <c r="C63" s="157" t="s">
        <v>1192</v>
      </c>
      <c r="D63" s="158" t="s">
        <v>266</v>
      </c>
      <c r="E63" s="159">
        <v>1</v>
      </c>
      <c r="F63" s="11"/>
      <c r="G63" s="160">
        <f>ROUND(E63*F63,2)</f>
        <v>0</v>
      </c>
      <c r="H63" s="11">
        <v>3950</v>
      </c>
      <c r="I63" s="160">
        <f>ROUND(E63*H63,2)</f>
        <v>3950</v>
      </c>
      <c r="J63" s="11">
        <v>0</v>
      </c>
      <c r="K63" s="160">
        <f>ROUND(E63*J63,2)</f>
        <v>0</v>
      </c>
      <c r="L63" s="160">
        <v>21</v>
      </c>
      <c r="M63" s="160">
        <f>G63*(1+L63/100)</f>
        <v>0</v>
      </c>
      <c r="N63" s="159">
        <v>0</v>
      </c>
      <c r="O63" s="159">
        <f>ROUND(E63*N63,2)</f>
        <v>0</v>
      </c>
      <c r="P63" s="159">
        <v>0</v>
      </c>
      <c r="Q63" s="159">
        <f>ROUND(E63*P63,2)</f>
        <v>0</v>
      </c>
      <c r="R63" s="160"/>
      <c r="S63" s="160" t="s">
        <v>173</v>
      </c>
      <c r="T63" s="161" t="s">
        <v>174</v>
      </c>
      <c r="U63" s="162">
        <v>0</v>
      </c>
      <c r="V63" s="162">
        <f>ROUND(E63*U63,2)</f>
        <v>0</v>
      </c>
      <c r="W63" s="162"/>
      <c r="X63" s="162" t="s">
        <v>240</v>
      </c>
      <c r="Y63" s="162" t="s">
        <v>175</v>
      </c>
      <c r="Z63" s="163"/>
      <c r="AA63" s="163"/>
      <c r="AB63" s="163"/>
      <c r="AC63" s="163"/>
      <c r="AD63" s="163"/>
      <c r="AE63" s="163"/>
      <c r="AF63" s="163"/>
      <c r="AG63" s="163" t="s">
        <v>270</v>
      </c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</row>
    <row r="64" spans="1:60" outlineLevel="2" x14ac:dyDescent="0.2">
      <c r="A64" s="164"/>
      <c r="B64" s="165"/>
      <c r="C64" s="182" t="s">
        <v>1144</v>
      </c>
      <c r="D64" s="183"/>
      <c r="E64" s="184"/>
      <c r="F64" s="162"/>
      <c r="G64" s="162"/>
      <c r="H64" s="162"/>
      <c r="I64" s="162"/>
      <c r="J64" s="162"/>
      <c r="K64" s="162"/>
      <c r="L64" s="162"/>
      <c r="M64" s="162"/>
      <c r="N64" s="166"/>
      <c r="O64" s="166"/>
      <c r="P64" s="166"/>
      <c r="Q64" s="166"/>
      <c r="R64" s="162"/>
      <c r="S64" s="162"/>
      <c r="T64" s="162"/>
      <c r="U64" s="162"/>
      <c r="V64" s="162"/>
      <c r="W64" s="162"/>
      <c r="X64" s="162"/>
      <c r="Y64" s="162"/>
      <c r="Z64" s="163"/>
      <c r="AA64" s="163"/>
      <c r="AB64" s="163"/>
      <c r="AC64" s="163"/>
      <c r="AD64" s="163"/>
      <c r="AE64" s="163"/>
      <c r="AF64" s="163"/>
      <c r="AG64" s="163" t="s">
        <v>222</v>
      </c>
      <c r="AH64" s="163">
        <v>0</v>
      </c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</row>
    <row r="65" spans="1:60" outlineLevel="3" x14ac:dyDescent="0.2">
      <c r="A65" s="164"/>
      <c r="B65" s="165"/>
      <c r="C65" s="182" t="s">
        <v>1190</v>
      </c>
      <c r="D65" s="183"/>
      <c r="E65" s="184">
        <v>1</v>
      </c>
      <c r="F65" s="162"/>
      <c r="G65" s="162"/>
      <c r="H65" s="162"/>
      <c r="I65" s="162"/>
      <c r="J65" s="162"/>
      <c r="K65" s="162"/>
      <c r="L65" s="162"/>
      <c r="M65" s="162"/>
      <c r="N65" s="166"/>
      <c r="O65" s="166"/>
      <c r="P65" s="166"/>
      <c r="Q65" s="166"/>
      <c r="R65" s="162"/>
      <c r="S65" s="162"/>
      <c r="T65" s="162"/>
      <c r="U65" s="162"/>
      <c r="V65" s="162"/>
      <c r="W65" s="162"/>
      <c r="X65" s="162"/>
      <c r="Y65" s="162"/>
      <c r="Z65" s="163"/>
      <c r="AA65" s="163"/>
      <c r="AB65" s="163"/>
      <c r="AC65" s="163"/>
      <c r="AD65" s="163"/>
      <c r="AE65" s="163"/>
      <c r="AF65" s="163"/>
      <c r="AG65" s="163" t="s">
        <v>222</v>
      </c>
      <c r="AH65" s="163">
        <v>0</v>
      </c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</row>
    <row r="66" spans="1:60" outlineLevel="1" x14ac:dyDescent="0.2">
      <c r="A66" s="155">
        <v>20</v>
      </c>
      <c r="B66" s="156" t="s">
        <v>1193</v>
      </c>
      <c r="C66" s="157" t="s">
        <v>1194</v>
      </c>
      <c r="D66" s="158" t="s">
        <v>266</v>
      </c>
      <c r="E66" s="159">
        <v>1</v>
      </c>
      <c r="F66" s="11"/>
      <c r="G66" s="160">
        <f>ROUND(E66*F66,2)</f>
        <v>0</v>
      </c>
      <c r="H66" s="11">
        <v>3531</v>
      </c>
      <c r="I66" s="160">
        <f>ROUND(E66*H66,2)</f>
        <v>3531</v>
      </c>
      <c r="J66" s="11">
        <v>0</v>
      </c>
      <c r="K66" s="160">
        <f>ROUND(E66*J66,2)</f>
        <v>0</v>
      </c>
      <c r="L66" s="160">
        <v>21</v>
      </c>
      <c r="M66" s="160">
        <f>G66*(1+L66/100)</f>
        <v>0</v>
      </c>
      <c r="N66" s="159">
        <v>0</v>
      </c>
      <c r="O66" s="159">
        <f>ROUND(E66*N66,2)</f>
        <v>0</v>
      </c>
      <c r="P66" s="159">
        <v>0</v>
      </c>
      <c r="Q66" s="159">
        <f>ROUND(E66*P66,2)</f>
        <v>0</v>
      </c>
      <c r="R66" s="160"/>
      <c r="S66" s="160" t="s">
        <v>173</v>
      </c>
      <c r="T66" s="161" t="s">
        <v>174</v>
      </c>
      <c r="U66" s="162">
        <v>0</v>
      </c>
      <c r="V66" s="162">
        <f>ROUND(E66*U66,2)</f>
        <v>0</v>
      </c>
      <c r="W66" s="162"/>
      <c r="X66" s="162" t="s">
        <v>240</v>
      </c>
      <c r="Y66" s="162" t="s">
        <v>175</v>
      </c>
      <c r="Z66" s="163"/>
      <c r="AA66" s="163"/>
      <c r="AB66" s="163"/>
      <c r="AC66" s="163"/>
      <c r="AD66" s="163"/>
      <c r="AE66" s="163"/>
      <c r="AF66" s="163"/>
      <c r="AG66" s="163" t="s">
        <v>270</v>
      </c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</row>
    <row r="67" spans="1:60" outlineLevel="2" x14ac:dyDescent="0.2">
      <c r="A67" s="164"/>
      <c r="B67" s="165"/>
      <c r="C67" s="182" t="s">
        <v>1144</v>
      </c>
      <c r="D67" s="183"/>
      <c r="E67" s="184"/>
      <c r="F67" s="162"/>
      <c r="G67" s="162"/>
      <c r="H67" s="162"/>
      <c r="I67" s="162"/>
      <c r="J67" s="162"/>
      <c r="K67" s="162"/>
      <c r="L67" s="162"/>
      <c r="M67" s="162"/>
      <c r="N67" s="166"/>
      <c r="O67" s="166"/>
      <c r="P67" s="166"/>
      <c r="Q67" s="166"/>
      <c r="R67" s="162"/>
      <c r="S67" s="162"/>
      <c r="T67" s="162"/>
      <c r="U67" s="162"/>
      <c r="V67" s="162"/>
      <c r="W67" s="162"/>
      <c r="X67" s="162"/>
      <c r="Y67" s="162"/>
      <c r="Z67" s="163"/>
      <c r="AA67" s="163"/>
      <c r="AB67" s="163"/>
      <c r="AC67" s="163"/>
      <c r="AD67" s="163"/>
      <c r="AE67" s="163"/>
      <c r="AF67" s="163"/>
      <c r="AG67" s="163" t="s">
        <v>222</v>
      </c>
      <c r="AH67" s="163">
        <v>0</v>
      </c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</row>
    <row r="68" spans="1:60" outlineLevel="3" x14ac:dyDescent="0.2">
      <c r="A68" s="164"/>
      <c r="B68" s="165"/>
      <c r="C68" s="182" t="s">
        <v>1190</v>
      </c>
      <c r="D68" s="183"/>
      <c r="E68" s="184">
        <v>1</v>
      </c>
      <c r="F68" s="162"/>
      <c r="G68" s="162"/>
      <c r="H68" s="162"/>
      <c r="I68" s="162"/>
      <c r="J68" s="162"/>
      <c r="K68" s="162"/>
      <c r="L68" s="162"/>
      <c r="M68" s="162"/>
      <c r="N68" s="166"/>
      <c r="O68" s="166"/>
      <c r="P68" s="166"/>
      <c r="Q68" s="166"/>
      <c r="R68" s="162"/>
      <c r="S68" s="162"/>
      <c r="T68" s="162"/>
      <c r="U68" s="162"/>
      <c r="V68" s="162"/>
      <c r="W68" s="162"/>
      <c r="X68" s="162"/>
      <c r="Y68" s="162"/>
      <c r="Z68" s="163"/>
      <c r="AA68" s="163"/>
      <c r="AB68" s="163"/>
      <c r="AC68" s="163"/>
      <c r="AD68" s="163"/>
      <c r="AE68" s="163"/>
      <c r="AF68" s="163"/>
      <c r="AG68" s="163" t="s">
        <v>222</v>
      </c>
      <c r="AH68" s="163">
        <v>0</v>
      </c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</row>
    <row r="69" spans="1:60" outlineLevel="1" x14ac:dyDescent="0.2">
      <c r="A69" s="155">
        <v>21</v>
      </c>
      <c r="B69" s="156" t="s">
        <v>1195</v>
      </c>
      <c r="C69" s="157" t="s">
        <v>1196</v>
      </c>
      <c r="D69" s="158" t="s">
        <v>266</v>
      </c>
      <c r="E69" s="159">
        <v>4</v>
      </c>
      <c r="F69" s="11"/>
      <c r="G69" s="160">
        <f>ROUND(E69*F69,2)</f>
        <v>0</v>
      </c>
      <c r="H69" s="11">
        <v>628</v>
      </c>
      <c r="I69" s="160">
        <f>ROUND(E69*H69,2)</f>
        <v>2512</v>
      </c>
      <c r="J69" s="11">
        <v>0</v>
      </c>
      <c r="K69" s="160">
        <f>ROUND(E69*J69,2)</f>
        <v>0</v>
      </c>
      <c r="L69" s="160">
        <v>21</v>
      </c>
      <c r="M69" s="160">
        <f>G69*(1+L69/100)</f>
        <v>0</v>
      </c>
      <c r="N69" s="159">
        <v>0</v>
      </c>
      <c r="O69" s="159">
        <f>ROUND(E69*N69,2)</f>
        <v>0</v>
      </c>
      <c r="P69" s="159">
        <v>0</v>
      </c>
      <c r="Q69" s="159">
        <f>ROUND(E69*P69,2)</f>
        <v>0</v>
      </c>
      <c r="R69" s="160"/>
      <c r="S69" s="160" t="s">
        <v>173</v>
      </c>
      <c r="T69" s="161" t="s">
        <v>174</v>
      </c>
      <c r="U69" s="162">
        <v>0</v>
      </c>
      <c r="V69" s="162">
        <f>ROUND(E69*U69,2)</f>
        <v>0</v>
      </c>
      <c r="W69" s="162"/>
      <c r="X69" s="162" t="s">
        <v>240</v>
      </c>
      <c r="Y69" s="162" t="s">
        <v>175</v>
      </c>
      <c r="Z69" s="163"/>
      <c r="AA69" s="163"/>
      <c r="AB69" s="163"/>
      <c r="AC69" s="163"/>
      <c r="AD69" s="163"/>
      <c r="AE69" s="163"/>
      <c r="AF69" s="163"/>
      <c r="AG69" s="163" t="s">
        <v>270</v>
      </c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</row>
    <row r="70" spans="1:60" outlineLevel="2" x14ac:dyDescent="0.2">
      <c r="A70" s="164"/>
      <c r="B70" s="165"/>
      <c r="C70" s="182" t="s">
        <v>1144</v>
      </c>
      <c r="D70" s="183"/>
      <c r="E70" s="184"/>
      <c r="F70" s="162"/>
      <c r="G70" s="162"/>
      <c r="H70" s="162"/>
      <c r="I70" s="162"/>
      <c r="J70" s="162"/>
      <c r="K70" s="162"/>
      <c r="L70" s="162"/>
      <c r="M70" s="162"/>
      <c r="N70" s="166"/>
      <c r="O70" s="166"/>
      <c r="P70" s="166"/>
      <c r="Q70" s="166"/>
      <c r="R70" s="162"/>
      <c r="S70" s="162"/>
      <c r="T70" s="162"/>
      <c r="U70" s="162"/>
      <c r="V70" s="162"/>
      <c r="W70" s="162"/>
      <c r="X70" s="162"/>
      <c r="Y70" s="162"/>
      <c r="Z70" s="163"/>
      <c r="AA70" s="163"/>
      <c r="AB70" s="163"/>
      <c r="AC70" s="163"/>
      <c r="AD70" s="163"/>
      <c r="AE70" s="163"/>
      <c r="AF70" s="163"/>
      <c r="AG70" s="163" t="s">
        <v>222</v>
      </c>
      <c r="AH70" s="163">
        <v>0</v>
      </c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</row>
    <row r="71" spans="1:60" outlineLevel="3" x14ac:dyDescent="0.2">
      <c r="A71" s="164"/>
      <c r="B71" s="165"/>
      <c r="C71" s="182" t="s">
        <v>1197</v>
      </c>
      <c r="D71" s="183"/>
      <c r="E71" s="184">
        <v>4</v>
      </c>
      <c r="F71" s="162"/>
      <c r="G71" s="162"/>
      <c r="H71" s="162"/>
      <c r="I71" s="162"/>
      <c r="J71" s="162"/>
      <c r="K71" s="162"/>
      <c r="L71" s="162"/>
      <c r="M71" s="162"/>
      <c r="N71" s="166"/>
      <c r="O71" s="166"/>
      <c r="P71" s="166"/>
      <c r="Q71" s="166"/>
      <c r="R71" s="162"/>
      <c r="S71" s="162"/>
      <c r="T71" s="162"/>
      <c r="U71" s="162"/>
      <c r="V71" s="162"/>
      <c r="W71" s="162"/>
      <c r="X71" s="162"/>
      <c r="Y71" s="162"/>
      <c r="Z71" s="163"/>
      <c r="AA71" s="163"/>
      <c r="AB71" s="163"/>
      <c r="AC71" s="163"/>
      <c r="AD71" s="163"/>
      <c r="AE71" s="163"/>
      <c r="AF71" s="163"/>
      <c r="AG71" s="163" t="s">
        <v>222</v>
      </c>
      <c r="AH71" s="163">
        <v>0</v>
      </c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</row>
    <row r="72" spans="1:60" outlineLevel="1" x14ac:dyDescent="0.2">
      <c r="A72" s="155">
        <v>22</v>
      </c>
      <c r="B72" s="156" t="s">
        <v>1198</v>
      </c>
      <c r="C72" s="157" t="s">
        <v>1199</v>
      </c>
      <c r="D72" s="158" t="s">
        <v>266</v>
      </c>
      <c r="E72" s="159">
        <v>6</v>
      </c>
      <c r="F72" s="11"/>
      <c r="G72" s="160">
        <f>ROUND(E72*F72,2)</f>
        <v>0</v>
      </c>
      <c r="H72" s="11">
        <v>656</v>
      </c>
      <c r="I72" s="160">
        <f>ROUND(E72*H72,2)</f>
        <v>3936</v>
      </c>
      <c r="J72" s="11">
        <v>0</v>
      </c>
      <c r="K72" s="160">
        <f>ROUND(E72*J72,2)</f>
        <v>0</v>
      </c>
      <c r="L72" s="160">
        <v>21</v>
      </c>
      <c r="M72" s="160">
        <f>G72*(1+L72/100)</f>
        <v>0</v>
      </c>
      <c r="N72" s="159">
        <v>0</v>
      </c>
      <c r="O72" s="159">
        <f>ROUND(E72*N72,2)</f>
        <v>0</v>
      </c>
      <c r="P72" s="159">
        <v>0</v>
      </c>
      <c r="Q72" s="159">
        <f>ROUND(E72*P72,2)</f>
        <v>0</v>
      </c>
      <c r="R72" s="160"/>
      <c r="S72" s="160" t="s">
        <v>173</v>
      </c>
      <c r="T72" s="161" t="s">
        <v>174</v>
      </c>
      <c r="U72" s="162">
        <v>0</v>
      </c>
      <c r="V72" s="162">
        <f>ROUND(E72*U72,2)</f>
        <v>0</v>
      </c>
      <c r="W72" s="162"/>
      <c r="X72" s="162" t="s">
        <v>240</v>
      </c>
      <c r="Y72" s="162" t="s">
        <v>175</v>
      </c>
      <c r="Z72" s="163"/>
      <c r="AA72" s="163"/>
      <c r="AB72" s="163"/>
      <c r="AC72" s="163"/>
      <c r="AD72" s="163"/>
      <c r="AE72" s="163"/>
      <c r="AF72" s="163"/>
      <c r="AG72" s="163" t="s">
        <v>270</v>
      </c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</row>
    <row r="73" spans="1:60" outlineLevel="2" x14ac:dyDescent="0.2">
      <c r="A73" s="164"/>
      <c r="B73" s="165"/>
      <c r="C73" s="182" t="s">
        <v>1144</v>
      </c>
      <c r="D73" s="183"/>
      <c r="E73" s="184"/>
      <c r="F73" s="162"/>
      <c r="G73" s="162"/>
      <c r="H73" s="162"/>
      <c r="I73" s="162"/>
      <c r="J73" s="162"/>
      <c r="K73" s="162"/>
      <c r="L73" s="162"/>
      <c r="M73" s="162"/>
      <c r="N73" s="166"/>
      <c r="O73" s="166"/>
      <c r="P73" s="166"/>
      <c r="Q73" s="166"/>
      <c r="R73" s="162"/>
      <c r="S73" s="162"/>
      <c r="T73" s="162"/>
      <c r="U73" s="162"/>
      <c r="V73" s="162"/>
      <c r="W73" s="162"/>
      <c r="X73" s="162"/>
      <c r="Y73" s="162"/>
      <c r="Z73" s="163"/>
      <c r="AA73" s="163"/>
      <c r="AB73" s="163"/>
      <c r="AC73" s="163"/>
      <c r="AD73" s="163"/>
      <c r="AE73" s="163"/>
      <c r="AF73" s="163"/>
      <c r="AG73" s="163" t="s">
        <v>222</v>
      </c>
      <c r="AH73" s="163">
        <v>0</v>
      </c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</row>
    <row r="74" spans="1:60" outlineLevel="3" x14ac:dyDescent="0.2">
      <c r="A74" s="164"/>
      <c r="B74" s="165"/>
      <c r="C74" s="182" t="s">
        <v>1200</v>
      </c>
      <c r="D74" s="183"/>
      <c r="E74" s="184">
        <v>6</v>
      </c>
      <c r="F74" s="162"/>
      <c r="G74" s="162"/>
      <c r="H74" s="162"/>
      <c r="I74" s="162"/>
      <c r="J74" s="162"/>
      <c r="K74" s="162"/>
      <c r="L74" s="162"/>
      <c r="M74" s="162"/>
      <c r="N74" s="166"/>
      <c r="O74" s="166"/>
      <c r="P74" s="166"/>
      <c r="Q74" s="166"/>
      <c r="R74" s="162"/>
      <c r="S74" s="162"/>
      <c r="T74" s="162"/>
      <c r="U74" s="162"/>
      <c r="V74" s="162"/>
      <c r="W74" s="162"/>
      <c r="X74" s="162"/>
      <c r="Y74" s="162"/>
      <c r="Z74" s="163"/>
      <c r="AA74" s="163"/>
      <c r="AB74" s="163"/>
      <c r="AC74" s="163"/>
      <c r="AD74" s="163"/>
      <c r="AE74" s="163"/>
      <c r="AF74" s="163"/>
      <c r="AG74" s="163" t="s">
        <v>222</v>
      </c>
      <c r="AH74" s="163">
        <v>0</v>
      </c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</row>
    <row r="75" spans="1:60" outlineLevel="1" x14ac:dyDescent="0.2">
      <c r="A75" s="155">
        <v>23</v>
      </c>
      <c r="B75" s="156" t="s">
        <v>1201</v>
      </c>
      <c r="C75" s="157" t="s">
        <v>1202</v>
      </c>
      <c r="D75" s="158" t="s">
        <v>266</v>
      </c>
      <c r="E75" s="159">
        <v>1</v>
      </c>
      <c r="F75" s="11"/>
      <c r="G75" s="160">
        <f>ROUND(E75*F75,2)</f>
        <v>0</v>
      </c>
      <c r="H75" s="11">
        <v>414</v>
      </c>
      <c r="I75" s="160">
        <f>ROUND(E75*H75,2)</f>
        <v>414</v>
      </c>
      <c r="J75" s="11">
        <v>0</v>
      </c>
      <c r="K75" s="160">
        <f>ROUND(E75*J75,2)</f>
        <v>0</v>
      </c>
      <c r="L75" s="160">
        <v>21</v>
      </c>
      <c r="M75" s="160">
        <f>G75*(1+L75/100)</f>
        <v>0</v>
      </c>
      <c r="N75" s="159">
        <v>0</v>
      </c>
      <c r="O75" s="159">
        <f>ROUND(E75*N75,2)</f>
        <v>0</v>
      </c>
      <c r="P75" s="159">
        <v>0</v>
      </c>
      <c r="Q75" s="159">
        <f>ROUND(E75*P75,2)</f>
        <v>0</v>
      </c>
      <c r="R75" s="160"/>
      <c r="S75" s="160" t="s">
        <v>173</v>
      </c>
      <c r="T75" s="161" t="s">
        <v>174</v>
      </c>
      <c r="U75" s="162">
        <v>0</v>
      </c>
      <c r="V75" s="162">
        <f>ROUND(E75*U75,2)</f>
        <v>0</v>
      </c>
      <c r="W75" s="162"/>
      <c r="X75" s="162" t="s">
        <v>240</v>
      </c>
      <c r="Y75" s="162" t="s">
        <v>175</v>
      </c>
      <c r="Z75" s="163"/>
      <c r="AA75" s="163"/>
      <c r="AB75" s="163"/>
      <c r="AC75" s="163"/>
      <c r="AD75" s="163"/>
      <c r="AE75" s="163"/>
      <c r="AF75" s="163"/>
      <c r="AG75" s="163" t="s">
        <v>270</v>
      </c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</row>
    <row r="76" spans="1:60" outlineLevel="2" x14ac:dyDescent="0.2">
      <c r="A76" s="164"/>
      <c r="B76" s="165"/>
      <c r="C76" s="182" t="s">
        <v>1144</v>
      </c>
      <c r="D76" s="183"/>
      <c r="E76" s="184"/>
      <c r="F76" s="162"/>
      <c r="G76" s="162"/>
      <c r="H76" s="162"/>
      <c r="I76" s="162"/>
      <c r="J76" s="162"/>
      <c r="K76" s="162"/>
      <c r="L76" s="162"/>
      <c r="M76" s="162"/>
      <c r="N76" s="166"/>
      <c r="O76" s="166"/>
      <c r="P76" s="166"/>
      <c r="Q76" s="166"/>
      <c r="R76" s="162"/>
      <c r="S76" s="162"/>
      <c r="T76" s="162"/>
      <c r="U76" s="162"/>
      <c r="V76" s="162"/>
      <c r="W76" s="162"/>
      <c r="X76" s="162"/>
      <c r="Y76" s="162"/>
      <c r="Z76" s="163"/>
      <c r="AA76" s="163"/>
      <c r="AB76" s="163"/>
      <c r="AC76" s="163"/>
      <c r="AD76" s="163"/>
      <c r="AE76" s="163"/>
      <c r="AF76" s="163"/>
      <c r="AG76" s="163" t="s">
        <v>222</v>
      </c>
      <c r="AH76" s="163">
        <v>0</v>
      </c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</row>
    <row r="77" spans="1:60" outlineLevel="3" x14ac:dyDescent="0.2">
      <c r="A77" s="164"/>
      <c r="B77" s="165"/>
      <c r="C77" s="182" t="s">
        <v>1190</v>
      </c>
      <c r="D77" s="183"/>
      <c r="E77" s="184">
        <v>1</v>
      </c>
      <c r="F77" s="162"/>
      <c r="G77" s="162"/>
      <c r="H77" s="162"/>
      <c r="I77" s="162"/>
      <c r="J77" s="162"/>
      <c r="K77" s="162"/>
      <c r="L77" s="162"/>
      <c r="M77" s="162"/>
      <c r="N77" s="166"/>
      <c r="O77" s="166"/>
      <c r="P77" s="166"/>
      <c r="Q77" s="166"/>
      <c r="R77" s="162"/>
      <c r="S77" s="162"/>
      <c r="T77" s="162"/>
      <c r="U77" s="162"/>
      <c r="V77" s="162"/>
      <c r="W77" s="162"/>
      <c r="X77" s="162"/>
      <c r="Y77" s="162"/>
      <c r="Z77" s="163"/>
      <c r="AA77" s="163"/>
      <c r="AB77" s="163"/>
      <c r="AC77" s="163"/>
      <c r="AD77" s="163"/>
      <c r="AE77" s="163"/>
      <c r="AF77" s="163"/>
      <c r="AG77" s="163" t="s">
        <v>222</v>
      </c>
      <c r="AH77" s="163">
        <v>0</v>
      </c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</row>
    <row r="78" spans="1:60" outlineLevel="1" x14ac:dyDescent="0.2">
      <c r="A78" s="155">
        <v>24</v>
      </c>
      <c r="B78" s="156" t="s">
        <v>1203</v>
      </c>
      <c r="C78" s="157" t="s">
        <v>1204</v>
      </c>
      <c r="D78" s="158" t="s">
        <v>266</v>
      </c>
      <c r="E78" s="159">
        <v>1</v>
      </c>
      <c r="F78" s="11"/>
      <c r="G78" s="160">
        <f>ROUND(E78*F78,2)</f>
        <v>0</v>
      </c>
      <c r="H78" s="11">
        <v>8887</v>
      </c>
      <c r="I78" s="160">
        <f>ROUND(E78*H78,2)</f>
        <v>8887</v>
      </c>
      <c r="J78" s="11">
        <v>0</v>
      </c>
      <c r="K78" s="160">
        <f>ROUND(E78*J78,2)</f>
        <v>0</v>
      </c>
      <c r="L78" s="160">
        <v>21</v>
      </c>
      <c r="M78" s="160">
        <f>G78*(1+L78/100)</f>
        <v>0</v>
      </c>
      <c r="N78" s="159">
        <v>2.4499999999999999E-3</v>
      </c>
      <c r="O78" s="159">
        <f>ROUND(E78*N78,2)</f>
        <v>0</v>
      </c>
      <c r="P78" s="159">
        <v>0</v>
      </c>
      <c r="Q78" s="159">
        <f>ROUND(E78*P78,2)</f>
        <v>0</v>
      </c>
      <c r="R78" s="160"/>
      <c r="S78" s="160" t="s">
        <v>173</v>
      </c>
      <c r="T78" s="161" t="s">
        <v>174</v>
      </c>
      <c r="U78" s="162">
        <v>0</v>
      </c>
      <c r="V78" s="162">
        <f>ROUND(E78*U78,2)</f>
        <v>0</v>
      </c>
      <c r="W78" s="162"/>
      <c r="X78" s="162" t="s">
        <v>240</v>
      </c>
      <c r="Y78" s="162" t="s">
        <v>175</v>
      </c>
      <c r="Z78" s="163"/>
      <c r="AA78" s="163"/>
      <c r="AB78" s="163"/>
      <c r="AC78" s="163"/>
      <c r="AD78" s="163"/>
      <c r="AE78" s="163"/>
      <c r="AF78" s="163"/>
      <c r="AG78" s="163" t="s">
        <v>270</v>
      </c>
      <c r="AH78" s="163"/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</row>
    <row r="79" spans="1:60" outlineLevel="2" x14ac:dyDescent="0.2">
      <c r="A79" s="164"/>
      <c r="B79" s="165"/>
      <c r="C79" s="182" t="s">
        <v>1144</v>
      </c>
      <c r="D79" s="183"/>
      <c r="E79" s="184"/>
      <c r="F79" s="162"/>
      <c r="G79" s="162"/>
      <c r="H79" s="162"/>
      <c r="I79" s="162"/>
      <c r="J79" s="162"/>
      <c r="K79" s="162"/>
      <c r="L79" s="162"/>
      <c r="M79" s="162"/>
      <c r="N79" s="166"/>
      <c r="O79" s="166"/>
      <c r="P79" s="166"/>
      <c r="Q79" s="166"/>
      <c r="R79" s="162"/>
      <c r="S79" s="162"/>
      <c r="T79" s="162"/>
      <c r="U79" s="162"/>
      <c r="V79" s="162"/>
      <c r="W79" s="162"/>
      <c r="X79" s="162"/>
      <c r="Y79" s="162"/>
      <c r="Z79" s="163"/>
      <c r="AA79" s="163"/>
      <c r="AB79" s="163"/>
      <c r="AC79" s="163"/>
      <c r="AD79" s="163"/>
      <c r="AE79" s="163"/>
      <c r="AF79" s="163"/>
      <c r="AG79" s="163" t="s">
        <v>222</v>
      </c>
      <c r="AH79" s="163">
        <v>0</v>
      </c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</row>
    <row r="80" spans="1:60" outlineLevel="3" x14ac:dyDescent="0.2">
      <c r="A80" s="164"/>
      <c r="B80" s="165"/>
      <c r="C80" s="182" t="s">
        <v>1205</v>
      </c>
      <c r="D80" s="183"/>
      <c r="E80" s="184">
        <v>1</v>
      </c>
      <c r="F80" s="162"/>
      <c r="G80" s="162"/>
      <c r="H80" s="162"/>
      <c r="I80" s="162"/>
      <c r="J80" s="162"/>
      <c r="K80" s="162"/>
      <c r="L80" s="162"/>
      <c r="M80" s="162"/>
      <c r="N80" s="166"/>
      <c r="O80" s="166"/>
      <c r="P80" s="166"/>
      <c r="Q80" s="166"/>
      <c r="R80" s="162"/>
      <c r="S80" s="162"/>
      <c r="T80" s="162"/>
      <c r="U80" s="162"/>
      <c r="V80" s="162"/>
      <c r="W80" s="162"/>
      <c r="X80" s="162"/>
      <c r="Y80" s="162"/>
      <c r="Z80" s="163"/>
      <c r="AA80" s="163"/>
      <c r="AB80" s="163"/>
      <c r="AC80" s="163"/>
      <c r="AD80" s="163"/>
      <c r="AE80" s="163"/>
      <c r="AF80" s="163"/>
      <c r="AG80" s="163" t="s">
        <v>222</v>
      </c>
      <c r="AH80" s="163">
        <v>0</v>
      </c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</row>
    <row r="81" spans="1:60" outlineLevel="1" x14ac:dyDescent="0.2">
      <c r="A81" s="155">
        <v>25</v>
      </c>
      <c r="B81" s="156" t="s">
        <v>1206</v>
      </c>
      <c r="C81" s="157" t="s">
        <v>1207</v>
      </c>
      <c r="D81" s="158" t="s">
        <v>266</v>
      </c>
      <c r="E81" s="159">
        <v>6</v>
      </c>
      <c r="F81" s="11"/>
      <c r="G81" s="160">
        <f>ROUND(E81*F81,2)</f>
        <v>0</v>
      </c>
      <c r="H81" s="11">
        <v>1336</v>
      </c>
      <c r="I81" s="160">
        <f>ROUND(E81*H81,2)</f>
        <v>8016</v>
      </c>
      <c r="J81" s="11">
        <v>0</v>
      </c>
      <c r="K81" s="160">
        <f>ROUND(E81*J81,2)</f>
        <v>0</v>
      </c>
      <c r="L81" s="160">
        <v>21</v>
      </c>
      <c r="M81" s="160">
        <f>G81*(1+L81/100)</f>
        <v>0</v>
      </c>
      <c r="N81" s="159">
        <v>4.0999999999999999E-4</v>
      </c>
      <c r="O81" s="159">
        <f>ROUND(E81*N81,2)</f>
        <v>0</v>
      </c>
      <c r="P81" s="159">
        <v>0</v>
      </c>
      <c r="Q81" s="159">
        <f>ROUND(E81*P81,2)</f>
        <v>0</v>
      </c>
      <c r="R81" s="160"/>
      <c r="S81" s="160" t="s">
        <v>173</v>
      </c>
      <c r="T81" s="161" t="s">
        <v>174</v>
      </c>
      <c r="U81" s="162">
        <v>0</v>
      </c>
      <c r="V81" s="162">
        <f>ROUND(E81*U81,2)</f>
        <v>0</v>
      </c>
      <c r="W81" s="162"/>
      <c r="X81" s="162" t="s">
        <v>240</v>
      </c>
      <c r="Y81" s="162" t="s">
        <v>175</v>
      </c>
      <c r="Z81" s="163"/>
      <c r="AA81" s="163"/>
      <c r="AB81" s="163"/>
      <c r="AC81" s="163"/>
      <c r="AD81" s="163"/>
      <c r="AE81" s="163"/>
      <c r="AF81" s="163"/>
      <c r="AG81" s="163" t="s">
        <v>270</v>
      </c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</row>
    <row r="82" spans="1:60" outlineLevel="2" x14ac:dyDescent="0.2">
      <c r="A82" s="164"/>
      <c r="B82" s="165"/>
      <c r="C82" s="182" t="s">
        <v>1144</v>
      </c>
      <c r="D82" s="183"/>
      <c r="E82" s="184"/>
      <c r="F82" s="162"/>
      <c r="G82" s="162"/>
      <c r="H82" s="162"/>
      <c r="I82" s="162"/>
      <c r="J82" s="162"/>
      <c r="K82" s="162"/>
      <c r="L82" s="162"/>
      <c r="M82" s="162"/>
      <c r="N82" s="166"/>
      <c r="O82" s="166"/>
      <c r="P82" s="166"/>
      <c r="Q82" s="166"/>
      <c r="R82" s="162"/>
      <c r="S82" s="162"/>
      <c r="T82" s="162"/>
      <c r="U82" s="162"/>
      <c r="V82" s="162"/>
      <c r="W82" s="162"/>
      <c r="X82" s="162"/>
      <c r="Y82" s="162"/>
      <c r="Z82" s="163"/>
      <c r="AA82" s="163"/>
      <c r="AB82" s="163"/>
      <c r="AC82" s="163"/>
      <c r="AD82" s="163"/>
      <c r="AE82" s="163"/>
      <c r="AF82" s="163"/>
      <c r="AG82" s="163" t="s">
        <v>222</v>
      </c>
      <c r="AH82" s="163">
        <v>0</v>
      </c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</row>
    <row r="83" spans="1:60" outlineLevel="3" x14ac:dyDescent="0.2">
      <c r="A83" s="164"/>
      <c r="B83" s="165"/>
      <c r="C83" s="182" t="s">
        <v>1208</v>
      </c>
      <c r="D83" s="183"/>
      <c r="E83" s="184">
        <v>6</v>
      </c>
      <c r="F83" s="162"/>
      <c r="G83" s="162"/>
      <c r="H83" s="162"/>
      <c r="I83" s="162"/>
      <c r="J83" s="162"/>
      <c r="K83" s="162"/>
      <c r="L83" s="162"/>
      <c r="M83" s="162"/>
      <c r="N83" s="166"/>
      <c r="O83" s="166"/>
      <c r="P83" s="166"/>
      <c r="Q83" s="166"/>
      <c r="R83" s="162"/>
      <c r="S83" s="162"/>
      <c r="T83" s="162"/>
      <c r="U83" s="162"/>
      <c r="V83" s="162"/>
      <c r="W83" s="162"/>
      <c r="X83" s="162"/>
      <c r="Y83" s="162"/>
      <c r="Z83" s="163"/>
      <c r="AA83" s="163"/>
      <c r="AB83" s="163"/>
      <c r="AC83" s="163"/>
      <c r="AD83" s="163"/>
      <c r="AE83" s="163"/>
      <c r="AF83" s="163"/>
      <c r="AG83" s="163" t="s">
        <v>222</v>
      </c>
      <c r="AH83" s="163">
        <v>0</v>
      </c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</row>
    <row r="84" spans="1:60" outlineLevel="1" x14ac:dyDescent="0.2">
      <c r="A84" s="155">
        <v>26</v>
      </c>
      <c r="B84" s="156" t="s">
        <v>1209</v>
      </c>
      <c r="C84" s="157" t="s">
        <v>1210</v>
      </c>
      <c r="D84" s="158" t="s">
        <v>266</v>
      </c>
      <c r="E84" s="159">
        <v>1</v>
      </c>
      <c r="F84" s="11"/>
      <c r="G84" s="160">
        <f>ROUND(E84*F84,2)</f>
        <v>0</v>
      </c>
      <c r="H84" s="11">
        <v>1428</v>
      </c>
      <c r="I84" s="160">
        <f>ROUND(E84*H84,2)</f>
        <v>1428</v>
      </c>
      <c r="J84" s="11">
        <v>0</v>
      </c>
      <c r="K84" s="160">
        <f>ROUND(E84*J84,2)</f>
        <v>0</v>
      </c>
      <c r="L84" s="160">
        <v>21</v>
      </c>
      <c r="M84" s="160">
        <f>G84*(1+L84/100)</f>
        <v>0</v>
      </c>
      <c r="N84" s="159">
        <v>4.0999999999999999E-4</v>
      </c>
      <c r="O84" s="159">
        <f>ROUND(E84*N84,2)</f>
        <v>0</v>
      </c>
      <c r="P84" s="159">
        <v>0</v>
      </c>
      <c r="Q84" s="159">
        <f>ROUND(E84*P84,2)</f>
        <v>0</v>
      </c>
      <c r="R84" s="160"/>
      <c r="S84" s="160" t="s">
        <v>173</v>
      </c>
      <c r="T84" s="161" t="s">
        <v>174</v>
      </c>
      <c r="U84" s="162">
        <v>0</v>
      </c>
      <c r="V84" s="162">
        <f>ROUND(E84*U84,2)</f>
        <v>0</v>
      </c>
      <c r="W84" s="162"/>
      <c r="X84" s="162" t="s">
        <v>240</v>
      </c>
      <c r="Y84" s="162" t="s">
        <v>175</v>
      </c>
      <c r="Z84" s="163"/>
      <c r="AA84" s="163"/>
      <c r="AB84" s="163"/>
      <c r="AC84" s="163"/>
      <c r="AD84" s="163"/>
      <c r="AE84" s="163"/>
      <c r="AF84" s="163"/>
      <c r="AG84" s="163" t="s">
        <v>270</v>
      </c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</row>
    <row r="85" spans="1:60" outlineLevel="2" x14ac:dyDescent="0.2">
      <c r="A85" s="164"/>
      <c r="B85" s="165"/>
      <c r="C85" s="182" t="s">
        <v>1144</v>
      </c>
      <c r="D85" s="183"/>
      <c r="E85" s="184"/>
      <c r="F85" s="162"/>
      <c r="G85" s="162"/>
      <c r="H85" s="162"/>
      <c r="I85" s="162"/>
      <c r="J85" s="162"/>
      <c r="K85" s="162"/>
      <c r="L85" s="162"/>
      <c r="M85" s="162"/>
      <c r="N85" s="166"/>
      <c r="O85" s="166"/>
      <c r="P85" s="166"/>
      <c r="Q85" s="166"/>
      <c r="R85" s="162"/>
      <c r="S85" s="162"/>
      <c r="T85" s="162"/>
      <c r="U85" s="162"/>
      <c r="V85" s="162"/>
      <c r="W85" s="162"/>
      <c r="X85" s="162"/>
      <c r="Y85" s="162"/>
      <c r="Z85" s="163"/>
      <c r="AA85" s="163"/>
      <c r="AB85" s="163"/>
      <c r="AC85" s="163"/>
      <c r="AD85" s="163"/>
      <c r="AE85" s="163"/>
      <c r="AF85" s="163"/>
      <c r="AG85" s="163" t="s">
        <v>222</v>
      </c>
      <c r="AH85" s="163">
        <v>0</v>
      </c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</row>
    <row r="86" spans="1:60" outlineLevel="3" x14ac:dyDescent="0.2">
      <c r="A86" s="164"/>
      <c r="B86" s="165"/>
      <c r="C86" s="182" t="s">
        <v>1205</v>
      </c>
      <c r="D86" s="183"/>
      <c r="E86" s="184">
        <v>1</v>
      </c>
      <c r="F86" s="162"/>
      <c r="G86" s="162"/>
      <c r="H86" s="162"/>
      <c r="I86" s="162"/>
      <c r="J86" s="162"/>
      <c r="K86" s="162"/>
      <c r="L86" s="162"/>
      <c r="M86" s="162"/>
      <c r="N86" s="166"/>
      <c r="O86" s="166"/>
      <c r="P86" s="166"/>
      <c r="Q86" s="166"/>
      <c r="R86" s="162"/>
      <c r="S86" s="162"/>
      <c r="T86" s="162"/>
      <c r="U86" s="162"/>
      <c r="V86" s="162"/>
      <c r="W86" s="162"/>
      <c r="X86" s="162"/>
      <c r="Y86" s="162"/>
      <c r="Z86" s="163"/>
      <c r="AA86" s="163"/>
      <c r="AB86" s="163"/>
      <c r="AC86" s="163"/>
      <c r="AD86" s="163"/>
      <c r="AE86" s="163"/>
      <c r="AF86" s="163"/>
      <c r="AG86" s="163" t="s">
        <v>222</v>
      </c>
      <c r="AH86" s="163">
        <v>0</v>
      </c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</row>
    <row r="87" spans="1:60" outlineLevel="1" x14ac:dyDescent="0.2">
      <c r="A87" s="155">
        <v>27</v>
      </c>
      <c r="B87" s="156" t="s">
        <v>1211</v>
      </c>
      <c r="C87" s="157" t="s">
        <v>1212</v>
      </c>
      <c r="D87" s="158" t="s">
        <v>266</v>
      </c>
      <c r="E87" s="159">
        <v>5</v>
      </c>
      <c r="F87" s="11"/>
      <c r="G87" s="160">
        <f>ROUND(E87*F87,2)</f>
        <v>0</v>
      </c>
      <c r="H87" s="11">
        <v>1402</v>
      </c>
      <c r="I87" s="160">
        <f>ROUND(E87*H87,2)</f>
        <v>7010</v>
      </c>
      <c r="J87" s="11">
        <v>0</v>
      </c>
      <c r="K87" s="160">
        <f>ROUND(E87*J87,2)</f>
        <v>0</v>
      </c>
      <c r="L87" s="160">
        <v>21</v>
      </c>
      <c r="M87" s="160">
        <f>G87*(1+L87/100)</f>
        <v>0</v>
      </c>
      <c r="N87" s="159">
        <v>4.0999999999999999E-4</v>
      </c>
      <c r="O87" s="159">
        <f>ROUND(E87*N87,2)</f>
        <v>0</v>
      </c>
      <c r="P87" s="159">
        <v>0</v>
      </c>
      <c r="Q87" s="159">
        <f>ROUND(E87*P87,2)</f>
        <v>0</v>
      </c>
      <c r="R87" s="160"/>
      <c r="S87" s="160" t="s">
        <v>173</v>
      </c>
      <c r="T87" s="161" t="s">
        <v>174</v>
      </c>
      <c r="U87" s="162">
        <v>0</v>
      </c>
      <c r="V87" s="162">
        <f>ROUND(E87*U87,2)</f>
        <v>0</v>
      </c>
      <c r="W87" s="162"/>
      <c r="X87" s="162" t="s">
        <v>240</v>
      </c>
      <c r="Y87" s="162" t="s">
        <v>175</v>
      </c>
      <c r="Z87" s="163"/>
      <c r="AA87" s="163"/>
      <c r="AB87" s="163"/>
      <c r="AC87" s="163"/>
      <c r="AD87" s="163"/>
      <c r="AE87" s="163"/>
      <c r="AF87" s="163"/>
      <c r="AG87" s="163" t="s">
        <v>270</v>
      </c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</row>
    <row r="88" spans="1:60" outlineLevel="2" x14ac:dyDescent="0.2">
      <c r="A88" s="164"/>
      <c r="B88" s="165"/>
      <c r="C88" s="182" t="s">
        <v>1144</v>
      </c>
      <c r="D88" s="183"/>
      <c r="E88" s="184"/>
      <c r="F88" s="162"/>
      <c r="G88" s="162"/>
      <c r="H88" s="162"/>
      <c r="I88" s="162"/>
      <c r="J88" s="162"/>
      <c r="K88" s="162"/>
      <c r="L88" s="162"/>
      <c r="M88" s="162"/>
      <c r="N88" s="166"/>
      <c r="O88" s="166"/>
      <c r="P88" s="166"/>
      <c r="Q88" s="166"/>
      <c r="R88" s="162"/>
      <c r="S88" s="162"/>
      <c r="T88" s="162"/>
      <c r="U88" s="162"/>
      <c r="V88" s="162"/>
      <c r="W88" s="162"/>
      <c r="X88" s="162"/>
      <c r="Y88" s="162"/>
      <c r="Z88" s="163"/>
      <c r="AA88" s="163"/>
      <c r="AB88" s="163"/>
      <c r="AC88" s="163"/>
      <c r="AD88" s="163"/>
      <c r="AE88" s="163"/>
      <c r="AF88" s="163"/>
      <c r="AG88" s="163" t="s">
        <v>222</v>
      </c>
      <c r="AH88" s="163">
        <v>0</v>
      </c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</row>
    <row r="89" spans="1:60" outlineLevel="3" x14ac:dyDescent="0.2">
      <c r="A89" s="164"/>
      <c r="B89" s="165"/>
      <c r="C89" s="182" t="s">
        <v>1213</v>
      </c>
      <c r="D89" s="183"/>
      <c r="E89" s="184">
        <v>5</v>
      </c>
      <c r="F89" s="162"/>
      <c r="G89" s="162"/>
      <c r="H89" s="162"/>
      <c r="I89" s="162"/>
      <c r="J89" s="162"/>
      <c r="K89" s="162"/>
      <c r="L89" s="162"/>
      <c r="M89" s="162"/>
      <c r="N89" s="166"/>
      <c r="O89" s="166"/>
      <c r="P89" s="166"/>
      <c r="Q89" s="166"/>
      <c r="R89" s="162"/>
      <c r="S89" s="162"/>
      <c r="T89" s="162"/>
      <c r="U89" s="162"/>
      <c r="V89" s="162"/>
      <c r="W89" s="162"/>
      <c r="X89" s="162"/>
      <c r="Y89" s="162"/>
      <c r="Z89" s="163"/>
      <c r="AA89" s="163"/>
      <c r="AB89" s="163"/>
      <c r="AC89" s="163"/>
      <c r="AD89" s="163"/>
      <c r="AE89" s="163"/>
      <c r="AF89" s="163"/>
      <c r="AG89" s="163" t="s">
        <v>222</v>
      </c>
      <c r="AH89" s="163">
        <v>0</v>
      </c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</row>
    <row r="90" spans="1:60" outlineLevel="1" x14ac:dyDescent="0.2">
      <c r="A90" s="155">
        <v>28</v>
      </c>
      <c r="B90" s="156" t="s">
        <v>1214</v>
      </c>
      <c r="C90" s="157" t="s">
        <v>1215</v>
      </c>
      <c r="D90" s="158" t="s">
        <v>266</v>
      </c>
      <c r="E90" s="159">
        <v>2</v>
      </c>
      <c r="F90" s="11"/>
      <c r="G90" s="160">
        <f>ROUND(E90*F90,2)</f>
        <v>0</v>
      </c>
      <c r="H90" s="11">
        <v>1396</v>
      </c>
      <c r="I90" s="160">
        <f>ROUND(E90*H90,2)</f>
        <v>2792</v>
      </c>
      <c r="J90" s="11">
        <v>0</v>
      </c>
      <c r="K90" s="160">
        <f>ROUND(E90*J90,2)</f>
        <v>0</v>
      </c>
      <c r="L90" s="160">
        <v>21</v>
      </c>
      <c r="M90" s="160">
        <f>G90*(1+L90/100)</f>
        <v>0</v>
      </c>
      <c r="N90" s="159">
        <v>4.0999999999999999E-4</v>
      </c>
      <c r="O90" s="159">
        <f>ROUND(E90*N90,2)</f>
        <v>0</v>
      </c>
      <c r="P90" s="159">
        <v>0</v>
      </c>
      <c r="Q90" s="159">
        <f>ROUND(E90*P90,2)</f>
        <v>0</v>
      </c>
      <c r="R90" s="160"/>
      <c r="S90" s="160" t="s">
        <v>173</v>
      </c>
      <c r="T90" s="161" t="s">
        <v>174</v>
      </c>
      <c r="U90" s="162">
        <v>0</v>
      </c>
      <c r="V90" s="162">
        <f>ROUND(E90*U90,2)</f>
        <v>0</v>
      </c>
      <c r="W90" s="162"/>
      <c r="X90" s="162" t="s">
        <v>240</v>
      </c>
      <c r="Y90" s="162" t="s">
        <v>175</v>
      </c>
      <c r="Z90" s="163"/>
      <c r="AA90" s="163"/>
      <c r="AB90" s="163"/>
      <c r="AC90" s="163"/>
      <c r="AD90" s="163"/>
      <c r="AE90" s="163"/>
      <c r="AF90" s="163"/>
      <c r="AG90" s="163" t="s">
        <v>270</v>
      </c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</row>
    <row r="91" spans="1:60" outlineLevel="2" x14ac:dyDescent="0.2">
      <c r="A91" s="164"/>
      <c r="B91" s="165"/>
      <c r="C91" s="182" t="s">
        <v>1144</v>
      </c>
      <c r="D91" s="183"/>
      <c r="E91" s="184"/>
      <c r="F91" s="162"/>
      <c r="G91" s="162"/>
      <c r="H91" s="162"/>
      <c r="I91" s="162"/>
      <c r="J91" s="162"/>
      <c r="K91" s="162"/>
      <c r="L91" s="162"/>
      <c r="M91" s="162"/>
      <c r="N91" s="166"/>
      <c r="O91" s="166"/>
      <c r="P91" s="166"/>
      <c r="Q91" s="166"/>
      <c r="R91" s="162"/>
      <c r="S91" s="162"/>
      <c r="T91" s="162"/>
      <c r="U91" s="162"/>
      <c r="V91" s="162"/>
      <c r="W91" s="162"/>
      <c r="X91" s="162"/>
      <c r="Y91" s="162"/>
      <c r="Z91" s="163"/>
      <c r="AA91" s="163"/>
      <c r="AB91" s="163"/>
      <c r="AC91" s="163"/>
      <c r="AD91" s="163"/>
      <c r="AE91" s="163"/>
      <c r="AF91" s="163"/>
      <c r="AG91" s="163" t="s">
        <v>222</v>
      </c>
      <c r="AH91" s="163">
        <v>0</v>
      </c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</row>
    <row r="92" spans="1:60" outlineLevel="3" x14ac:dyDescent="0.2">
      <c r="A92" s="164"/>
      <c r="B92" s="165"/>
      <c r="C92" s="182" t="s">
        <v>1216</v>
      </c>
      <c r="D92" s="183"/>
      <c r="E92" s="184">
        <v>2</v>
      </c>
      <c r="F92" s="162"/>
      <c r="G92" s="162"/>
      <c r="H92" s="162"/>
      <c r="I92" s="162"/>
      <c r="J92" s="162"/>
      <c r="K92" s="162"/>
      <c r="L92" s="162"/>
      <c r="M92" s="162"/>
      <c r="N92" s="166"/>
      <c r="O92" s="166"/>
      <c r="P92" s="166"/>
      <c r="Q92" s="166"/>
      <c r="R92" s="162"/>
      <c r="S92" s="162"/>
      <c r="T92" s="162"/>
      <c r="U92" s="162"/>
      <c r="V92" s="162"/>
      <c r="W92" s="162"/>
      <c r="X92" s="162"/>
      <c r="Y92" s="162"/>
      <c r="Z92" s="163"/>
      <c r="AA92" s="163"/>
      <c r="AB92" s="163"/>
      <c r="AC92" s="163"/>
      <c r="AD92" s="163"/>
      <c r="AE92" s="163"/>
      <c r="AF92" s="163"/>
      <c r="AG92" s="163" t="s">
        <v>222</v>
      </c>
      <c r="AH92" s="163">
        <v>0</v>
      </c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</row>
    <row r="93" spans="1:60" outlineLevel="1" x14ac:dyDescent="0.2">
      <c r="A93" s="155">
        <v>29</v>
      </c>
      <c r="B93" s="156" t="s">
        <v>1217</v>
      </c>
      <c r="C93" s="157" t="s">
        <v>1218</v>
      </c>
      <c r="D93" s="158" t="s">
        <v>266</v>
      </c>
      <c r="E93" s="159">
        <v>1</v>
      </c>
      <c r="F93" s="11"/>
      <c r="G93" s="160">
        <f>ROUND(E93*F93,2)</f>
        <v>0</v>
      </c>
      <c r="H93" s="11">
        <v>649</v>
      </c>
      <c r="I93" s="160">
        <f>ROUND(E93*H93,2)</f>
        <v>649</v>
      </c>
      <c r="J93" s="11">
        <v>0</v>
      </c>
      <c r="K93" s="160">
        <f>ROUND(E93*J93,2)</f>
        <v>0</v>
      </c>
      <c r="L93" s="160">
        <v>21</v>
      </c>
      <c r="M93" s="160">
        <f>G93*(1+L93/100)</f>
        <v>0</v>
      </c>
      <c r="N93" s="159">
        <v>1.3999999999999999E-4</v>
      </c>
      <c r="O93" s="159">
        <f>ROUND(E93*N93,2)</f>
        <v>0</v>
      </c>
      <c r="P93" s="159">
        <v>0</v>
      </c>
      <c r="Q93" s="159">
        <f>ROUND(E93*P93,2)</f>
        <v>0</v>
      </c>
      <c r="R93" s="160"/>
      <c r="S93" s="160" t="s">
        <v>173</v>
      </c>
      <c r="T93" s="161" t="s">
        <v>174</v>
      </c>
      <c r="U93" s="162">
        <v>0</v>
      </c>
      <c r="V93" s="162">
        <f>ROUND(E93*U93,2)</f>
        <v>0</v>
      </c>
      <c r="W93" s="162"/>
      <c r="X93" s="162" t="s">
        <v>240</v>
      </c>
      <c r="Y93" s="162" t="s">
        <v>175</v>
      </c>
      <c r="Z93" s="163"/>
      <c r="AA93" s="163"/>
      <c r="AB93" s="163"/>
      <c r="AC93" s="163"/>
      <c r="AD93" s="163"/>
      <c r="AE93" s="163"/>
      <c r="AF93" s="163"/>
      <c r="AG93" s="163" t="s">
        <v>270</v>
      </c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</row>
    <row r="94" spans="1:60" outlineLevel="2" x14ac:dyDescent="0.2">
      <c r="A94" s="164"/>
      <c r="B94" s="165"/>
      <c r="C94" s="182" t="s">
        <v>1144</v>
      </c>
      <c r="D94" s="183"/>
      <c r="E94" s="184"/>
      <c r="F94" s="162"/>
      <c r="G94" s="162"/>
      <c r="H94" s="162"/>
      <c r="I94" s="162"/>
      <c r="J94" s="162"/>
      <c r="K94" s="162"/>
      <c r="L94" s="162"/>
      <c r="M94" s="162"/>
      <c r="N94" s="166"/>
      <c r="O94" s="166"/>
      <c r="P94" s="166"/>
      <c r="Q94" s="166"/>
      <c r="R94" s="162"/>
      <c r="S94" s="162"/>
      <c r="T94" s="162"/>
      <c r="U94" s="162"/>
      <c r="V94" s="162"/>
      <c r="W94" s="162"/>
      <c r="X94" s="162"/>
      <c r="Y94" s="162"/>
      <c r="Z94" s="163"/>
      <c r="AA94" s="163"/>
      <c r="AB94" s="163"/>
      <c r="AC94" s="163"/>
      <c r="AD94" s="163"/>
      <c r="AE94" s="163"/>
      <c r="AF94" s="163"/>
      <c r="AG94" s="163" t="s">
        <v>222</v>
      </c>
      <c r="AH94" s="163">
        <v>0</v>
      </c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</row>
    <row r="95" spans="1:60" outlineLevel="3" x14ac:dyDescent="0.2">
      <c r="A95" s="164"/>
      <c r="B95" s="165"/>
      <c r="C95" s="182" t="s">
        <v>1205</v>
      </c>
      <c r="D95" s="183"/>
      <c r="E95" s="184">
        <v>1</v>
      </c>
      <c r="F95" s="162"/>
      <c r="G95" s="162"/>
      <c r="H95" s="162"/>
      <c r="I95" s="162"/>
      <c r="J95" s="162"/>
      <c r="K95" s="162"/>
      <c r="L95" s="162"/>
      <c r="M95" s="162"/>
      <c r="N95" s="166"/>
      <c r="O95" s="166"/>
      <c r="P95" s="166"/>
      <c r="Q95" s="166"/>
      <c r="R95" s="162"/>
      <c r="S95" s="162"/>
      <c r="T95" s="162"/>
      <c r="U95" s="162"/>
      <c r="V95" s="162"/>
      <c r="W95" s="162"/>
      <c r="X95" s="162"/>
      <c r="Y95" s="162"/>
      <c r="Z95" s="163"/>
      <c r="AA95" s="163"/>
      <c r="AB95" s="163"/>
      <c r="AC95" s="163"/>
      <c r="AD95" s="163"/>
      <c r="AE95" s="163"/>
      <c r="AF95" s="163"/>
      <c r="AG95" s="163" t="s">
        <v>222</v>
      </c>
      <c r="AH95" s="163">
        <v>0</v>
      </c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</row>
    <row r="96" spans="1:60" outlineLevel="1" x14ac:dyDescent="0.2">
      <c r="A96" s="155">
        <v>30</v>
      </c>
      <c r="B96" s="156" t="s">
        <v>1219</v>
      </c>
      <c r="C96" s="157" t="s">
        <v>1220</v>
      </c>
      <c r="D96" s="158" t="s">
        <v>266</v>
      </c>
      <c r="E96" s="159">
        <v>1</v>
      </c>
      <c r="F96" s="11"/>
      <c r="G96" s="160">
        <f>ROUND(E96*F96,2)</f>
        <v>0</v>
      </c>
      <c r="H96" s="11">
        <v>628</v>
      </c>
      <c r="I96" s="160">
        <f>ROUND(E96*H96,2)</f>
        <v>628</v>
      </c>
      <c r="J96" s="11">
        <v>0</v>
      </c>
      <c r="K96" s="160">
        <f>ROUND(E96*J96,2)</f>
        <v>0</v>
      </c>
      <c r="L96" s="160">
        <v>21</v>
      </c>
      <c r="M96" s="160">
        <f>G96*(1+L96/100)</f>
        <v>0</v>
      </c>
      <c r="N96" s="159">
        <v>1.3999999999999999E-4</v>
      </c>
      <c r="O96" s="159">
        <f>ROUND(E96*N96,2)</f>
        <v>0</v>
      </c>
      <c r="P96" s="159">
        <v>0</v>
      </c>
      <c r="Q96" s="159">
        <f>ROUND(E96*P96,2)</f>
        <v>0</v>
      </c>
      <c r="R96" s="160"/>
      <c r="S96" s="160" t="s">
        <v>173</v>
      </c>
      <c r="T96" s="161" t="s">
        <v>174</v>
      </c>
      <c r="U96" s="162">
        <v>0</v>
      </c>
      <c r="V96" s="162">
        <f>ROUND(E96*U96,2)</f>
        <v>0</v>
      </c>
      <c r="W96" s="162"/>
      <c r="X96" s="162" t="s">
        <v>240</v>
      </c>
      <c r="Y96" s="162" t="s">
        <v>175</v>
      </c>
      <c r="Z96" s="163"/>
      <c r="AA96" s="163"/>
      <c r="AB96" s="163"/>
      <c r="AC96" s="163"/>
      <c r="AD96" s="163"/>
      <c r="AE96" s="163"/>
      <c r="AF96" s="163"/>
      <c r="AG96" s="163" t="s">
        <v>270</v>
      </c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</row>
    <row r="97" spans="1:60" outlineLevel="2" x14ac:dyDescent="0.2">
      <c r="A97" s="164"/>
      <c r="B97" s="165"/>
      <c r="C97" s="182" t="s">
        <v>1144</v>
      </c>
      <c r="D97" s="183"/>
      <c r="E97" s="184"/>
      <c r="F97" s="162"/>
      <c r="G97" s="162"/>
      <c r="H97" s="162"/>
      <c r="I97" s="162"/>
      <c r="J97" s="162"/>
      <c r="K97" s="162"/>
      <c r="L97" s="162"/>
      <c r="M97" s="162"/>
      <c r="N97" s="166"/>
      <c r="O97" s="166"/>
      <c r="P97" s="166"/>
      <c r="Q97" s="166"/>
      <c r="R97" s="162"/>
      <c r="S97" s="162"/>
      <c r="T97" s="162"/>
      <c r="U97" s="162"/>
      <c r="V97" s="162"/>
      <c r="W97" s="162"/>
      <c r="X97" s="162"/>
      <c r="Y97" s="162"/>
      <c r="Z97" s="163"/>
      <c r="AA97" s="163"/>
      <c r="AB97" s="163"/>
      <c r="AC97" s="163"/>
      <c r="AD97" s="163"/>
      <c r="AE97" s="163"/>
      <c r="AF97" s="163"/>
      <c r="AG97" s="163" t="s">
        <v>222</v>
      </c>
      <c r="AH97" s="163">
        <v>0</v>
      </c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</row>
    <row r="98" spans="1:60" outlineLevel="3" x14ac:dyDescent="0.2">
      <c r="A98" s="164"/>
      <c r="B98" s="165"/>
      <c r="C98" s="182" t="s">
        <v>1205</v>
      </c>
      <c r="D98" s="183"/>
      <c r="E98" s="184">
        <v>1</v>
      </c>
      <c r="F98" s="162"/>
      <c r="G98" s="162"/>
      <c r="H98" s="162"/>
      <c r="I98" s="162"/>
      <c r="J98" s="162"/>
      <c r="K98" s="162"/>
      <c r="L98" s="162"/>
      <c r="M98" s="162"/>
      <c r="N98" s="166"/>
      <c r="O98" s="166"/>
      <c r="P98" s="166"/>
      <c r="Q98" s="166"/>
      <c r="R98" s="162"/>
      <c r="S98" s="162"/>
      <c r="T98" s="162"/>
      <c r="U98" s="162"/>
      <c r="V98" s="162"/>
      <c r="W98" s="162"/>
      <c r="X98" s="162"/>
      <c r="Y98" s="162"/>
      <c r="Z98" s="163"/>
      <c r="AA98" s="163"/>
      <c r="AB98" s="163"/>
      <c r="AC98" s="163"/>
      <c r="AD98" s="163"/>
      <c r="AE98" s="163"/>
      <c r="AF98" s="163"/>
      <c r="AG98" s="163" t="s">
        <v>222</v>
      </c>
      <c r="AH98" s="163">
        <v>0</v>
      </c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</row>
    <row r="99" spans="1:60" outlineLevel="1" x14ac:dyDescent="0.2">
      <c r="A99" s="155">
        <v>31</v>
      </c>
      <c r="B99" s="156" t="s">
        <v>1221</v>
      </c>
      <c r="C99" s="157" t="s">
        <v>1222</v>
      </c>
      <c r="D99" s="158" t="s">
        <v>266</v>
      </c>
      <c r="E99" s="159">
        <v>2</v>
      </c>
      <c r="F99" s="11"/>
      <c r="G99" s="160">
        <f>ROUND(E99*F99,2)</f>
        <v>0</v>
      </c>
      <c r="H99" s="11">
        <v>530</v>
      </c>
      <c r="I99" s="160">
        <f>ROUND(E99*H99,2)</f>
        <v>1060</v>
      </c>
      <c r="J99" s="11">
        <v>0</v>
      </c>
      <c r="K99" s="160">
        <f>ROUND(E99*J99,2)</f>
        <v>0</v>
      </c>
      <c r="L99" s="160">
        <v>21</v>
      </c>
      <c r="M99" s="160">
        <f>G99*(1+L99/100)</f>
        <v>0</v>
      </c>
      <c r="N99" s="159">
        <v>1.3999999999999999E-4</v>
      </c>
      <c r="O99" s="159">
        <f>ROUND(E99*N99,2)</f>
        <v>0</v>
      </c>
      <c r="P99" s="159">
        <v>0</v>
      </c>
      <c r="Q99" s="159">
        <f>ROUND(E99*P99,2)</f>
        <v>0</v>
      </c>
      <c r="R99" s="160"/>
      <c r="S99" s="160" t="s">
        <v>173</v>
      </c>
      <c r="T99" s="161" t="s">
        <v>174</v>
      </c>
      <c r="U99" s="162">
        <v>0</v>
      </c>
      <c r="V99" s="162">
        <f>ROUND(E99*U99,2)</f>
        <v>0</v>
      </c>
      <c r="W99" s="162"/>
      <c r="X99" s="162" t="s">
        <v>240</v>
      </c>
      <c r="Y99" s="162" t="s">
        <v>175</v>
      </c>
      <c r="Z99" s="163"/>
      <c r="AA99" s="163"/>
      <c r="AB99" s="163"/>
      <c r="AC99" s="163"/>
      <c r="AD99" s="163"/>
      <c r="AE99" s="163"/>
      <c r="AF99" s="163"/>
      <c r="AG99" s="163" t="s">
        <v>270</v>
      </c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</row>
    <row r="100" spans="1:60" outlineLevel="2" x14ac:dyDescent="0.2">
      <c r="A100" s="164"/>
      <c r="B100" s="165"/>
      <c r="C100" s="182" t="s">
        <v>1144</v>
      </c>
      <c r="D100" s="183"/>
      <c r="E100" s="184"/>
      <c r="F100" s="162"/>
      <c r="G100" s="162"/>
      <c r="H100" s="162"/>
      <c r="I100" s="162"/>
      <c r="J100" s="162"/>
      <c r="K100" s="162"/>
      <c r="L100" s="162"/>
      <c r="M100" s="162"/>
      <c r="N100" s="166"/>
      <c r="O100" s="166"/>
      <c r="P100" s="166"/>
      <c r="Q100" s="166"/>
      <c r="R100" s="162"/>
      <c r="S100" s="162"/>
      <c r="T100" s="162"/>
      <c r="U100" s="162"/>
      <c r="V100" s="162"/>
      <c r="W100" s="162"/>
      <c r="X100" s="162"/>
      <c r="Y100" s="162"/>
      <c r="Z100" s="163"/>
      <c r="AA100" s="163"/>
      <c r="AB100" s="163"/>
      <c r="AC100" s="163"/>
      <c r="AD100" s="163"/>
      <c r="AE100" s="163"/>
      <c r="AF100" s="163"/>
      <c r="AG100" s="163" t="s">
        <v>222</v>
      </c>
      <c r="AH100" s="163">
        <v>0</v>
      </c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</row>
    <row r="101" spans="1:60" outlineLevel="3" x14ac:dyDescent="0.2">
      <c r="A101" s="164"/>
      <c r="B101" s="165"/>
      <c r="C101" s="182" t="s">
        <v>1216</v>
      </c>
      <c r="D101" s="183"/>
      <c r="E101" s="184">
        <v>2</v>
      </c>
      <c r="F101" s="162"/>
      <c r="G101" s="162"/>
      <c r="H101" s="162"/>
      <c r="I101" s="162"/>
      <c r="J101" s="162"/>
      <c r="K101" s="162"/>
      <c r="L101" s="162"/>
      <c r="M101" s="162"/>
      <c r="N101" s="166"/>
      <c r="O101" s="166"/>
      <c r="P101" s="166"/>
      <c r="Q101" s="166"/>
      <c r="R101" s="162"/>
      <c r="S101" s="162"/>
      <c r="T101" s="162"/>
      <c r="U101" s="162"/>
      <c r="V101" s="162"/>
      <c r="W101" s="162"/>
      <c r="X101" s="162"/>
      <c r="Y101" s="162"/>
      <c r="Z101" s="163"/>
      <c r="AA101" s="163"/>
      <c r="AB101" s="163"/>
      <c r="AC101" s="163"/>
      <c r="AD101" s="163"/>
      <c r="AE101" s="163"/>
      <c r="AF101" s="163"/>
      <c r="AG101" s="163" t="s">
        <v>222</v>
      </c>
      <c r="AH101" s="163">
        <v>0</v>
      </c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</row>
    <row r="102" spans="1:60" outlineLevel="1" x14ac:dyDescent="0.2">
      <c r="A102" s="155">
        <v>32</v>
      </c>
      <c r="B102" s="156" t="s">
        <v>1223</v>
      </c>
      <c r="C102" s="157" t="s">
        <v>1224</v>
      </c>
      <c r="D102" s="158" t="s">
        <v>266</v>
      </c>
      <c r="E102" s="159">
        <v>1</v>
      </c>
      <c r="F102" s="11"/>
      <c r="G102" s="160">
        <f>ROUND(E102*F102,2)</f>
        <v>0</v>
      </c>
      <c r="H102" s="11">
        <v>4750</v>
      </c>
      <c r="I102" s="160">
        <f>ROUND(E102*H102,2)</f>
        <v>4750</v>
      </c>
      <c r="J102" s="11">
        <v>0</v>
      </c>
      <c r="K102" s="160">
        <f>ROUND(E102*J102,2)</f>
        <v>0</v>
      </c>
      <c r="L102" s="160">
        <v>21</v>
      </c>
      <c r="M102" s="160">
        <f>G102*(1+L102/100)</f>
        <v>0</v>
      </c>
      <c r="N102" s="159">
        <v>7.7799999999999996E-3</v>
      </c>
      <c r="O102" s="159">
        <f>ROUND(E102*N102,2)</f>
        <v>0.01</v>
      </c>
      <c r="P102" s="159">
        <v>0</v>
      </c>
      <c r="Q102" s="159">
        <f>ROUND(E102*P102,2)</f>
        <v>0</v>
      </c>
      <c r="R102" s="160"/>
      <c r="S102" s="160" t="s">
        <v>173</v>
      </c>
      <c r="T102" s="161" t="s">
        <v>174</v>
      </c>
      <c r="U102" s="162">
        <v>0</v>
      </c>
      <c r="V102" s="162">
        <f>ROUND(E102*U102,2)</f>
        <v>0</v>
      </c>
      <c r="W102" s="162"/>
      <c r="X102" s="162" t="s">
        <v>240</v>
      </c>
      <c r="Y102" s="162" t="s">
        <v>175</v>
      </c>
      <c r="Z102" s="163"/>
      <c r="AA102" s="163"/>
      <c r="AB102" s="163"/>
      <c r="AC102" s="163"/>
      <c r="AD102" s="163"/>
      <c r="AE102" s="163"/>
      <c r="AF102" s="163"/>
      <c r="AG102" s="163" t="s">
        <v>270</v>
      </c>
      <c r="AH102" s="163"/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</row>
    <row r="103" spans="1:60" outlineLevel="2" x14ac:dyDescent="0.2">
      <c r="A103" s="164"/>
      <c r="B103" s="165"/>
      <c r="C103" s="182" t="s">
        <v>1144</v>
      </c>
      <c r="D103" s="183"/>
      <c r="E103" s="184"/>
      <c r="F103" s="162"/>
      <c r="G103" s="162"/>
      <c r="H103" s="162"/>
      <c r="I103" s="162"/>
      <c r="J103" s="162"/>
      <c r="K103" s="162"/>
      <c r="L103" s="162"/>
      <c r="M103" s="162"/>
      <c r="N103" s="166"/>
      <c r="O103" s="166"/>
      <c r="P103" s="166"/>
      <c r="Q103" s="166"/>
      <c r="R103" s="162"/>
      <c r="S103" s="162"/>
      <c r="T103" s="162"/>
      <c r="U103" s="162"/>
      <c r="V103" s="162"/>
      <c r="W103" s="162"/>
      <c r="X103" s="162"/>
      <c r="Y103" s="162"/>
      <c r="Z103" s="163"/>
      <c r="AA103" s="163"/>
      <c r="AB103" s="163"/>
      <c r="AC103" s="163"/>
      <c r="AD103" s="163"/>
      <c r="AE103" s="163"/>
      <c r="AF103" s="163"/>
      <c r="AG103" s="163" t="s">
        <v>222</v>
      </c>
      <c r="AH103" s="163">
        <v>0</v>
      </c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</row>
    <row r="104" spans="1:60" outlineLevel="3" x14ac:dyDescent="0.2">
      <c r="A104" s="164"/>
      <c r="B104" s="165"/>
      <c r="C104" s="182" t="s">
        <v>1225</v>
      </c>
      <c r="D104" s="183"/>
      <c r="E104" s="184">
        <v>1</v>
      </c>
      <c r="F104" s="162"/>
      <c r="G104" s="162"/>
      <c r="H104" s="162"/>
      <c r="I104" s="162"/>
      <c r="J104" s="162"/>
      <c r="K104" s="162"/>
      <c r="L104" s="162"/>
      <c r="M104" s="162"/>
      <c r="N104" s="166"/>
      <c r="O104" s="166"/>
      <c r="P104" s="166"/>
      <c r="Q104" s="166"/>
      <c r="R104" s="162"/>
      <c r="S104" s="162"/>
      <c r="T104" s="162"/>
      <c r="U104" s="162"/>
      <c r="V104" s="162"/>
      <c r="W104" s="162"/>
      <c r="X104" s="162"/>
      <c r="Y104" s="162"/>
      <c r="Z104" s="163"/>
      <c r="AA104" s="163"/>
      <c r="AB104" s="163"/>
      <c r="AC104" s="163"/>
      <c r="AD104" s="163"/>
      <c r="AE104" s="163"/>
      <c r="AF104" s="163"/>
      <c r="AG104" s="163" t="s">
        <v>222</v>
      </c>
      <c r="AH104" s="163">
        <v>0</v>
      </c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</row>
    <row r="105" spans="1:60" outlineLevel="1" x14ac:dyDescent="0.2">
      <c r="A105" s="155">
        <v>33</v>
      </c>
      <c r="B105" s="156" t="s">
        <v>1226</v>
      </c>
      <c r="C105" s="157" t="s">
        <v>1227</v>
      </c>
      <c r="D105" s="158" t="s">
        <v>266</v>
      </c>
      <c r="E105" s="159">
        <v>1</v>
      </c>
      <c r="F105" s="11"/>
      <c r="G105" s="160">
        <f>ROUND(E105*F105,2)</f>
        <v>0</v>
      </c>
      <c r="H105" s="11">
        <v>2928</v>
      </c>
      <c r="I105" s="160">
        <f>ROUND(E105*H105,2)</f>
        <v>2928</v>
      </c>
      <c r="J105" s="11">
        <v>0</v>
      </c>
      <c r="K105" s="160">
        <f>ROUND(E105*J105,2)</f>
        <v>0</v>
      </c>
      <c r="L105" s="160">
        <v>21</v>
      </c>
      <c r="M105" s="160">
        <f>G105*(1+L105/100)</f>
        <v>0</v>
      </c>
      <c r="N105" s="159">
        <v>3.8400000000000001E-3</v>
      </c>
      <c r="O105" s="159">
        <f>ROUND(E105*N105,2)</f>
        <v>0</v>
      </c>
      <c r="P105" s="159">
        <v>0</v>
      </c>
      <c r="Q105" s="159">
        <f>ROUND(E105*P105,2)</f>
        <v>0</v>
      </c>
      <c r="R105" s="160"/>
      <c r="S105" s="160" t="s">
        <v>173</v>
      </c>
      <c r="T105" s="161" t="s">
        <v>174</v>
      </c>
      <c r="U105" s="162">
        <v>0</v>
      </c>
      <c r="V105" s="162">
        <f>ROUND(E105*U105,2)</f>
        <v>0</v>
      </c>
      <c r="W105" s="162"/>
      <c r="X105" s="162" t="s">
        <v>240</v>
      </c>
      <c r="Y105" s="162" t="s">
        <v>175</v>
      </c>
      <c r="Z105" s="163"/>
      <c r="AA105" s="163"/>
      <c r="AB105" s="163"/>
      <c r="AC105" s="163"/>
      <c r="AD105" s="163"/>
      <c r="AE105" s="163"/>
      <c r="AF105" s="163"/>
      <c r="AG105" s="163" t="s">
        <v>270</v>
      </c>
      <c r="AH105" s="163"/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</row>
    <row r="106" spans="1:60" outlineLevel="2" x14ac:dyDescent="0.2">
      <c r="A106" s="164"/>
      <c r="B106" s="165"/>
      <c r="C106" s="182" t="s">
        <v>1144</v>
      </c>
      <c r="D106" s="183"/>
      <c r="E106" s="184"/>
      <c r="F106" s="162"/>
      <c r="G106" s="162"/>
      <c r="H106" s="162"/>
      <c r="I106" s="162"/>
      <c r="J106" s="162"/>
      <c r="K106" s="162"/>
      <c r="L106" s="162"/>
      <c r="M106" s="162"/>
      <c r="N106" s="166"/>
      <c r="O106" s="166"/>
      <c r="P106" s="166"/>
      <c r="Q106" s="166"/>
      <c r="R106" s="162"/>
      <c r="S106" s="162"/>
      <c r="T106" s="162"/>
      <c r="U106" s="162"/>
      <c r="V106" s="162"/>
      <c r="W106" s="162"/>
      <c r="X106" s="162"/>
      <c r="Y106" s="162"/>
      <c r="Z106" s="163"/>
      <c r="AA106" s="163"/>
      <c r="AB106" s="163"/>
      <c r="AC106" s="163"/>
      <c r="AD106" s="163"/>
      <c r="AE106" s="163"/>
      <c r="AF106" s="163"/>
      <c r="AG106" s="163" t="s">
        <v>222</v>
      </c>
      <c r="AH106" s="163">
        <v>0</v>
      </c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</row>
    <row r="107" spans="1:60" outlineLevel="3" x14ac:dyDescent="0.2">
      <c r="A107" s="164"/>
      <c r="B107" s="165"/>
      <c r="C107" s="182" t="s">
        <v>1225</v>
      </c>
      <c r="D107" s="183"/>
      <c r="E107" s="184">
        <v>1</v>
      </c>
      <c r="F107" s="162"/>
      <c r="G107" s="162"/>
      <c r="H107" s="162"/>
      <c r="I107" s="162"/>
      <c r="J107" s="162"/>
      <c r="K107" s="162"/>
      <c r="L107" s="162"/>
      <c r="M107" s="162"/>
      <c r="N107" s="166"/>
      <c r="O107" s="166"/>
      <c r="P107" s="166"/>
      <c r="Q107" s="166"/>
      <c r="R107" s="162"/>
      <c r="S107" s="162"/>
      <c r="T107" s="162"/>
      <c r="U107" s="162"/>
      <c r="V107" s="162"/>
      <c r="W107" s="162"/>
      <c r="X107" s="162"/>
      <c r="Y107" s="162"/>
      <c r="Z107" s="163"/>
      <c r="AA107" s="163"/>
      <c r="AB107" s="163"/>
      <c r="AC107" s="163"/>
      <c r="AD107" s="163"/>
      <c r="AE107" s="163"/>
      <c r="AF107" s="163"/>
      <c r="AG107" s="163" t="s">
        <v>222</v>
      </c>
      <c r="AH107" s="163">
        <v>0</v>
      </c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</row>
    <row r="108" spans="1:60" outlineLevel="1" x14ac:dyDescent="0.2">
      <c r="A108" s="155">
        <v>34</v>
      </c>
      <c r="B108" s="156" t="s">
        <v>1228</v>
      </c>
      <c r="C108" s="157" t="s">
        <v>1229</v>
      </c>
      <c r="D108" s="158" t="s">
        <v>266</v>
      </c>
      <c r="E108" s="159">
        <v>20</v>
      </c>
      <c r="F108" s="11"/>
      <c r="G108" s="160">
        <f>ROUND(E108*F108,2)</f>
        <v>0</v>
      </c>
      <c r="H108" s="11">
        <v>2156</v>
      </c>
      <c r="I108" s="160">
        <f>ROUND(E108*H108,2)</f>
        <v>43120</v>
      </c>
      <c r="J108" s="11">
        <v>0</v>
      </c>
      <c r="K108" s="160">
        <f>ROUND(E108*J108,2)</f>
        <v>0</v>
      </c>
      <c r="L108" s="160">
        <v>21</v>
      </c>
      <c r="M108" s="160">
        <f>G108*(1+L108/100)</f>
        <v>0</v>
      </c>
      <c r="N108" s="159">
        <v>2.5200000000000001E-3</v>
      </c>
      <c r="O108" s="159">
        <f>ROUND(E108*N108,2)</f>
        <v>0.05</v>
      </c>
      <c r="P108" s="159">
        <v>0</v>
      </c>
      <c r="Q108" s="159">
        <f>ROUND(E108*P108,2)</f>
        <v>0</v>
      </c>
      <c r="R108" s="160"/>
      <c r="S108" s="160" t="s">
        <v>173</v>
      </c>
      <c r="T108" s="161" t="s">
        <v>174</v>
      </c>
      <c r="U108" s="162">
        <v>0</v>
      </c>
      <c r="V108" s="162">
        <f>ROUND(E108*U108,2)</f>
        <v>0</v>
      </c>
      <c r="W108" s="162"/>
      <c r="X108" s="162" t="s">
        <v>240</v>
      </c>
      <c r="Y108" s="162" t="s">
        <v>175</v>
      </c>
      <c r="Z108" s="163"/>
      <c r="AA108" s="163"/>
      <c r="AB108" s="163"/>
      <c r="AC108" s="163"/>
      <c r="AD108" s="163"/>
      <c r="AE108" s="163"/>
      <c r="AF108" s="163"/>
      <c r="AG108" s="163" t="s">
        <v>270</v>
      </c>
      <c r="AH108" s="163"/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</row>
    <row r="109" spans="1:60" outlineLevel="2" x14ac:dyDescent="0.2">
      <c r="A109" s="164"/>
      <c r="B109" s="165"/>
      <c r="C109" s="182" t="s">
        <v>1144</v>
      </c>
      <c r="D109" s="183"/>
      <c r="E109" s="184"/>
      <c r="F109" s="162"/>
      <c r="G109" s="162"/>
      <c r="H109" s="162"/>
      <c r="I109" s="162"/>
      <c r="J109" s="162"/>
      <c r="K109" s="162"/>
      <c r="L109" s="162"/>
      <c r="M109" s="162"/>
      <c r="N109" s="166"/>
      <c r="O109" s="166"/>
      <c r="P109" s="166"/>
      <c r="Q109" s="166"/>
      <c r="R109" s="162"/>
      <c r="S109" s="162"/>
      <c r="T109" s="162"/>
      <c r="U109" s="162"/>
      <c r="V109" s="162"/>
      <c r="W109" s="162"/>
      <c r="X109" s="162"/>
      <c r="Y109" s="162"/>
      <c r="Z109" s="163"/>
      <c r="AA109" s="163"/>
      <c r="AB109" s="163"/>
      <c r="AC109" s="163"/>
      <c r="AD109" s="163"/>
      <c r="AE109" s="163"/>
      <c r="AF109" s="163"/>
      <c r="AG109" s="163" t="s">
        <v>222</v>
      </c>
      <c r="AH109" s="163">
        <v>0</v>
      </c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</row>
    <row r="110" spans="1:60" outlineLevel="3" x14ac:dyDescent="0.2">
      <c r="A110" s="164"/>
      <c r="B110" s="165"/>
      <c r="C110" s="182" t="s">
        <v>1230</v>
      </c>
      <c r="D110" s="183"/>
      <c r="E110" s="184">
        <v>20</v>
      </c>
      <c r="F110" s="162"/>
      <c r="G110" s="162"/>
      <c r="H110" s="162"/>
      <c r="I110" s="162"/>
      <c r="J110" s="162"/>
      <c r="K110" s="162"/>
      <c r="L110" s="162"/>
      <c r="M110" s="162"/>
      <c r="N110" s="166"/>
      <c r="O110" s="166"/>
      <c r="P110" s="166"/>
      <c r="Q110" s="166"/>
      <c r="R110" s="162"/>
      <c r="S110" s="162"/>
      <c r="T110" s="162"/>
      <c r="U110" s="162"/>
      <c r="V110" s="162"/>
      <c r="W110" s="162"/>
      <c r="X110" s="162"/>
      <c r="Y110" s="162"/>
      <c r="Z110" s="163"/>
      <c r="AA110" s="163"/>
      <c r="AB110" s="163"/>
      <c r="AC110" s="163"/>
      <c r="AD110" s="163"/>
      <c r="AE110" s="163"/>
      <c r="AF110" s="163"/>
      <c r="AG110" s="163" t="s">
        <v>222</v>
      </c>
      <c r="AH110" s="163">
        <v>0</v>
      </c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  <c r="BE110" s="163"/>
      <c r="BF110" s="163"/>
      <c r="BG110" s="163"/>
      <c r="BH110" s="163"/>
    </row>
    <row r="111" spans="1:60" outlineLevel="1" x14ac:dyDescent="0.2">
      <c r="A111" s="155">
        <v>35</v>
      </c>
      <c r="B111" s="156" t="s">
        <v>1231</v>
      </c>
      <c r="C111" s="157" t="s">
        <v>1232</v>
      </c>
      <c r="D111" s="158" t="s">
        <v>266</v>
      </c>
      <c r="E111" s="159">
        <v>4</v>
      </c>
      <c r="F111" s="11"/>
      <c r="G111" s="160">
        <f>ROUND(E111*F111,2)</f>
        <v>0</v>
      </c>
      <c r="H111" s="11">
        <v>2013</v>
      </c>
      <c r="I111" s="160">
        <f>ROUND(E111*H111,2)</f>
        <v>8052</v>
      </c>
      <c r="J111" s="11">
        <v>0</v>
      </c>
      <c r="K111" s="160">
        <f>ROUND(E111*J111,2)</f>
        <v>0</v>
      </c>
      <c r="L111" s="160">
        <v>21</v>
      </c>
      <c r="M111" s="160">
        <f>G111*(1+L111/100)</f>
        <v>0</v>
      </c>
      <c r="N111" s="159">
        <v>1.65E-3</v>
      </c>
      <c r="O111" s="159">
        <f>ROUND(E111*N111,2)</f>
        <v>0.01</v>
      </c>
      <c r="P111" s="159">
        <v>0</v>
      </c>
      <c r="Q111" s="159">
        <f>ROUND(E111*P111,2)</f>
        <v>0</v>
      </c>
      <c r="R111" s="160"/>
      <c r="S111" s="160" t="s">
        <v>173</v>
      </c>
      <c r="T111" s="161" t="s">
        <v>174</v>
      </c>
      <c r="U111" s="162">
        <v>0</v>
      </c>
      <c r="V111" s="162">
        <f>ROUND(E111*U111,2)</f>
        <v>0</v>
      </c>
      <c r="W111" s="162"/>
      <c r="X111" s="162" t="s">
        <v>240</v>
      </c>
      <c r="Y111" s="162" t="s">
        <v>175</v>
      </c>
      <c r="Z111" s="163"/>
      <c r="AA111" s="163"/>
      <c r="AB111" s="163"/>
      <c r="AC111" s="163"/>
      <c r="AD111" s="163"/>
      <c r="AE111" s="163"/>
      <c r="AF111" s="163"/>
      <c r="AG111" s="163" t="s">
        <v>270</v>
      </c>
      <c r="AH111" s="163"/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</row>
    <row r="112" spans="1:60" outlineLevel="2" x14ac:dyDescent="0.2">
      <c r="A112" s="164"/>
      <c r="B112" s="165"/>
      <c r="C112" s="182" t="s">
        <v>1144</v>
      </c>
      <c r="D112" s="183"/>
      <c r="E112" s="184"/>
      <c r="F112" s="162"/>
      <c r="G112" s="162"/>
      <c r="H112" s="162"/>
      <c r="I112" s="162"/>
      <c r="J112" s="162"/>
      <c r="K112" s="162"/>
      <c r="L112" s="162"/>
      <c r="M112" s="162"/>
      <c r="N112" s="166"/>
      <c r="O112" s="166"/>
      <c r="P112" s="166"/>
      <c r="Q112" s="166"/>
      <c r="R112" s="162"/>
      <c r="S112" s="162"/>
      <c r="T112" s="162"/>
      <c r="U112" s="162"/>
      <c r="V112" s="162"/>
      <c r="W112" s="162"/>
      <c r="X112" s="162"/>
      <c r="Y112" s="162"/>
      <c r="Z112" s="163"/>
      <c r="AA112" s="163"/>
      <c r="AB112" s="163"/>
      <c r="AC112" s="163"/>
      <c r="AD112" s="163"/>
      <c r="AE112" s="163"/>
      <c r="AF112" s="163"/>
      <c r="AG112" s="163" t="s">
        <v>222</v>
      </c>
      <c r="AH112" s="163">
        <v>0</v>
      </c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63"/>
      <c r="BB112" s="163"/>
      <c r="BC112" s="163"/>
      <c r="BD112" s="163"/>
      <c r="BE112" s="163"/>
      <c r="BF112" s="163"/>
      <c r="BG112" s="163"/>
      <c r="BH112" s="163"/>
    </row>
    <row r="113" spans="1:60" outlineLevel="3" x14ac:dyDescent="0.2">
      <c r="A113" s="164"/>
      <c r="B113" s="165"/>
      <c r="C113" s="182" t="s">
        <v>1233</v>
      </c>
      <c r="D113" s="183"/>
      <c r="E113" s="184">
        <v>4</v>
      </c>
      <c r="F113" s="162"/>
      <c r="G113" s="162"/>
      <c r="H113" s="162"/>
      <c r="I113" s="162"/>
      <c r="J113" s="162"/>
      <c r="K113" s="162"/>
      <c r="L113" s="162"/>
      <c r="M113" s="162"/>
      <c r="N113" s="166"/>
      <c r="O113" s="166"/>
      <c r="P113" s="166"/>
      <c r="Q113" s="166"/>
      <c r="R113" s="162"/>
      <c r="S113" s="162"/>
      <c r="T113" s="162"/>
      <c r="U113" s="162"/>
      <c r="V113" s="162"/>
      <c r="W113" s="162"/>
      <c r="X113" s="162"/>
      <c r="Y113" s="162"/>
      <c r="Z113" s="163"/>
      <c r="AA113" s="163"/>
      <c r="AB113" s="163"/>
      <c r="AC113" s="163"/>
      <c r="AD113" s="163"/>
      <c r="AE113" s="163"/>
      <c r="AF113" s="163"/>
      <c r="AG113" s="163" t="s">
        <v>222</v>
      </c>
      <c r="AH113" s="163">
        <v>0</v>
      </c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63"/>
      <c r="BB113" s="163"/>
      <c r="BC113" s="163"/>
      <c r="BD113" s="163"/>
      <c r="BE113" s="163"/>
      <c r="BF113" s="163"/>
      <c r="BG113" s="163"/>
      <c r="BH113" s="163"/>
    </row>
    <row r="114" spans="1:60" outlineLevel="1" x14ac:dyDescent="0.2">
      <c r="A114" s="155">
        <v>36</v>
      </c>
      <c r="B114" s="156" t="s">
        <v>1234</v>
      </c>
      <c r="C114" s="157" t="s">
        <v>1235</v>
      </c>
      <c r="D114" s="158" t="s">
        <v>266</v>
      </c>
      <c r="E114" s="159">
        <v>2</v>
      </c>
      <c r="F114" s="11"/>
      <c r="G114" s="160">
        <f>ROUND(E114*F114,2)</f>
        <v>0</v>
      </c>
      <c r="H114" s="11">
        <v>5255</v>
      </c>
      <c r="I114" s="160">
        <f>ROUND(E114*H114,2)</f>
        <v>10510</v>
      </c>
      <c r="J114" s="11">
        <v>0</v>
      </c>
      <c r="K114" s="160">
        <f>ROUND(E114*J114,2)</f>
        <v>0</v>
      </c>
      <c r="L114" s="160">
        <v>21</v>
      </c>
      <c r="M114" s="160">
        <f>G114*(1+L114/100)</f>
        <v>0</v>
      </c>
      <c r="N114" s="159">
        <v>7.4999999999999997E-3</v>
      </c>
      <c r="O114" s="159">
        <f>ROUND(E114*N114,2)</f>
        <v>0.02</v>
      </c>
      <c r="P114" s="159">
        <v>0</v>
      </c>
      <c r="Q114" s="159">
        <f>ROUND(E114*P114,2)</f>
        <v>0</v>
      </c>
      <c r="R114" s="160"/>
      <c r="S114" s="160" t="s">
        <v>173</v>
      </c>
      <c r="T114" s="161" t="s">
        <v>174</v>
      </c>
      <c r="U114" s="162">
        <v>0</v>
      </c>
      <c r="V114" s="162">
        <f>ROUND(E114*U114,2)</f>
        <v>0</v>
      </c>
      <c r="W114" s="162"/>
      <c r="X114" s="162" t="s">
        <v>240</v>
      </c>
      <c r="Y114" s="162" t="s">
        <v>175</v>
      </c>
      <c r="Z114" s="163"/>
      <c r="AA114" s="163"/>
      <c r="AB114" s="163"/>
      <c r="AC114" s="163"/>
      <c r="AD114" s="163"/>
      <c r="AE114" s="163"/>
      <c r="AF114" s="163"/>
      <c r="AG114" s="163" t="s">
        <v>270</v>
      </c>
      <c r="AH114" s="163"/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163"/>
      <c r="BB114" s="163"/>
      <c r="BC114" s="163"/>
      <c r="BD114" s="163"/>
      <c r="BE114" s="163"/>
      <c r="BF114" s="163"/>
      <c r="BG114" s="163"/>
      <c r="BH114" s="163"/>
    </row>
    <row r="115" spans="1:60" outlineLevel="2" x14ac:dyDescent="0.2">
      <c r="A115" s="164"/>
      <c r="B115" s="165"/>
      <c r="C115" s="182" t="s">
        <v>1144</v>
      </c>
      <c r="D115" s="183"/>
      <c r="E115" s="184"/>
      <c r="F115" s="162"/>
      <c r="G115" s="162"/>
      <c r="H115" s="162"/>
      <c r="I115" s="162"/>
      <c r="J115" s="162"/>
      <c r="K115" s="162"/>
      <c r="L115" s="162"/>
      <c r="M115" s="162"/>
      <c r="N115" s="166"/>
      <c r="O115" s="166"/>
      <c r="P115" s="166"/>
      <c r="Q115" s="166"/>
      <c r="R115" s="162"/>
      <c r="S115" s="162"/>
      <c r="T115" s="162"/>
      <c r="U115" s="162"/>
      <c r="V115" s="162"/>
      <c r="W115" s="162"/>
      <c r="X115" s="162"/>
      <c r="Y115" s="162"/>
      <c r="Z115" s="163"/>
      <c r="AA115" s="163"/>
      <c r="AB115" s="163"/>
      <c r="AC115" s="163"/>
      <c r="AD115" s="163"/>
      <c r="AE115" s="163"/>
      <c r="AF115" s="163"/>
      <c r="AG115" s="163" t="s">
        <v>222</v>
      </c>
      <c r="AH115" s="163">
        <v>0</v>
      </c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</row>
    <row r="116" spans="1:60" outlineLevel="3" x14ac:dyDescent="0.2">
      <c r="A116" s="164"/>
      <c r="B116" s="165"/>
      <c r="C116" s="182" t="s">
        <v>1236</v>
      </c>
      <c r="D116" s="183"/>
      <c r="E116" s="184">
        <v>2</v>
      </c>
      <c r="F116" s="162"/>
      <c r="G116" s="162"/>
      <c r="H116" s="162"/>
      <c r="I116" s="162"/>
      <c r="J116" s="162"/>
      <c r="K116" s="162"/>
      <c r="L116" s="162"/>
      <c r="M116" s="162"/>
      <c r="N116" s="166"/>
      <c r="O116" s="166"/>
      <c r="P116" s="166"/>
      <c r="Q116" s="166"/>
      <c r="R116" s="162"/>
      <c r="S116" s="162"/>
      <c r="T116" s="162"/>
      <c r="U116" s="162"/>
      <c r="V116" s="162"/>
      <c r="W116" s="162"/>
      <c r="X116" s="162"/>
      <c r="Y116" s="162"/>
      <c r="Z116" s="163"/>
      <c r="AA116" s="163"/>
      <c r="AB116" s="163"/>
      <c r="AC116" s="163"/>
      <c r="AD116" s="163"/>
      <c r="AE116" s="163"/>
      <c r="AF116" s="163"/>
      <c r="AG116" s="163" t="s">
        <v>222</v>
      </c>
      <c r="AH116" s="163">
        <v>0</v>
      </c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</row>
    <row r="117" spans="1:60" outlineLevel="1" x14ac:dyDescent="0.2">
      <c r="A117" s="155">
        <v>37</v>
      </c>
      <c r="B117" s="156" t="s">
        <v>1237</v>
      </c>
      <c r="C117" s="157" t="s">
        <v>1699</v>
      </c>
      <c r="D117" s="158" t="s">
        <v>266</v>
      </c>
      <c r="E117" s="159">
        <v>3</v>
      </c>
      <c r="F117" s="11"/>
      <c r="G117" s="160">
        <f>ROUND(E117*F117,2)</f>
        <v>0</v>
      </c>
      <c r="H117" s="11">
        <v>6276</v>
      </c>
      <c r="I117" s="160">
        <f>ROUND(E117*H117,2)</f>
        <v>18828</v>
      </c>
      <c r="J117" s="11">
        <v>0</v>
      </c>
      <c r="K117" s="160">
        <f>ROUND(E117*J117,2)</f>
        <v>0</v>
      </c>
      <c r="L117" s="160">
        <v>21</v>
      </c>
      <c r="M117" s="160">
        <f>G117*(1+L117/100)</f>
        <v>0</v>
      </c>
      <c r="N117" s="159">
        <v>1.0999999999999999E-2</v>
      </c>
      <c r="O117" s="159">
        <f>ROUND(E117*N117,2)</f>
        <v>0.03</v>
      </c>
      <c r="P117" s="159">
        <v>0</v>
      </c>
      <c r="Q117" s="159">
        <f>ROUND(E117*P117,2)</f>
        <v>0</v>
      </c>
      <c r="R117" s="160"/>
      <c r="S117" s="160" t="s">
        <v>173</v>
      </c>
      <c r="T117" s="161" t="s">
        <v>174</v>
      </c>
      <c r="U117" s="162">
        <v>0</v>
      </c>
      <c r="V117" s="162">
        <f>ROUND(E117*U117,2)</f>
        <v>0</v>
      </c>
      <c r="W117" s="162"/>
      <c r="X117" s="162" t="s">
        <v>240</v>
      </c>
      <c r="Y117" s="162" t="s">
        <v>175</v>
      </c>
      <c r="Z117" s="163"/>
      <c r="AA117" s="163"/>
      <c r="AB117" s="163"/>
      <c r="AC117" s="163"/>
      <c r="AD117" s="163"/>
      <c r="AE117" s="163"/>
      <c r="AF117" s="163"/>
      <c r="AG117" s="163" t="s">
        <v>270</v>
      </c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</row>
    <row r="118" spans="1:60" outlineLevel="2" x14ac:dyDescent="0.2">
      <c r="A118" s="164"/>
      <c r="B118" s="165"/>
      <c r="C118" s="182" t="s">
        <v>1144</v>
      </c>
      <c r="D118" s="183"/>
      <c r="E118" s="184"/>
      <c r="F118" s="162"/>
      <c r="G118" s="162"/>
      <c r="H118" s="162"/>
      <c r="I118" s="162"/>
      <c r="J118" s="162"/>
      <c r="K118" s="162"/>
      <c r="L118" s="162"/>
      <c r="M118" s="162"/>
      <c r="N118" s="166"/>
      <c r="O118" s="166"/>
      <c r="P118" s="166"/>
      <c r="Q118" s="166"/>
      <c r="R118" s="162"/>
      <c r="S118" s="162"/>
      <c r="T118" s="162"/>
      <c r="U118" s="162"/>
      <c r="V118" s="162"/>
      <c r="W118" s="162"/>
      <c r="X118" s="162"/>
      <c r="Y118" s="162"/>
      <c r="Z118" s="163"/>
      <c r="AA118" s="163"/>
      <c r="AB118" s="163"/>
      <c r="AC118" s="163"/>
      <c r="AD118" s="163"/>
      <c r="AE118" s="163"/>
      <c r="AF118" s="163"/>
      <c r="AG118" s="163" t="s">
        <v>222</v>
      </c>
      <c r="AH118" s="163">
        <v>0</v>
      </c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</row>
    <row r="119" spans="1:60" outlineLevel="3" x14ac:dyDescent="0.2">
      <c r="A119" s="164"/>
      <c r="B119" s="165"/>
      <c r="C119" s="182" t="s">
        <v>1238</v>
      </c>
      <c r="D119" s="183"/>
      <c r="E119" s="184">
        <v>3</v>
      </c>
      <c r="F119" s="162"/>
      <c r="G119" s="162"/>
      <c r="H119" s="162"/>
      <c r="I119" s="162"/>
      <c r="J119" s="162"/>
      <c r="K119" s="162"/>
      <c r="L119" s="162"/>
      <c r="M119" s="162"/>
      <c r="N119" s="166"/>
      <c r="O119" s="166"/>
      <c r="P119" s="166"/>
      <c r="Q119" s="166"/>
      <c r="R119" s="162"/>
      <c r="S119" s="162"/>
      <c r="T119" s="162"/>
      <c r="U119" s="162"/>
      <c r="V119" s="162"/>
      <c r="W119" s="162"/>
      <c r="X119" s="162"/>
      <c r="Y119" s="162"/>
      <c r="Z119" s="163"/>
      <c r="AA119" s="163"/>
      <c r="AB119" s="163"/>
      <c r="AC119" s="163"/>
      <c r="AD119" s="163"/>
      <c r="AE119" s="163"/>
      <c r="AF119" s="163"/>
      <c r="AG119" s="163" t="s">
        <v>222</v>
      </c>
      <c r="AH119" s="163">
        <v>0</v>
      </c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  <c r="AZ119" s="163"/>
      <c r="BA119" s="163"/>
      <c r="BB119" s="163"/>
      <c r="BC119" s="163"/>
      <c r="BD119" s="163"/>
      <c r="BE119" s="163"/>
      <c r="BF119" s="163"/>
      <c r="BG119" s="163"/>
      <c r="BH119" s="163"/>
    </row>
    <row r="120" spans="1:60" outlineLevel="1" x14ac:dyDescent="0.2">
      <c r="A120" s="155">
        <v>38</v>
      </c>
      <c r="B120" s="156" t="s">
        <v>1239</v>
      </c>
      <c r="C120" s="157" t="s">
        <v>1700</v>
      </c>
      <c r="D120" s="158" t="s">
        <v>266</v>
      </c>
      <c r="E120" s="159">
        <v>3</v>
      </c>
      <c r="F120" s="11"/>
      <c r="G120" s="160">
        <f>ROUND(E120*F120,2)</f>
        <v>0</v>
      </c>
      <c r="H120" s="11">
        <v>24255</v>
      </c>
      <c r="I120" s="160">
        <f>ROUND(E120*H120,2)</f>
        <v>72765</v>
      </c>
      <c r="J120" s="11">
        <v>0</v>
      </c>
      <c r="K120" s="160">
        <f>ROUND(E120*J120,2)</f>
        <v>0</v>
      </c>
      <c r="L120" s="160">
        <v>21</v>
      </c>
      <c r="M120" s="160">
        <f>G120*(1+L120/100)</f>
        <v>0</v>
      </c>
      <c r="N120" s="159">
        <v>1.84E-2</v>
      </c>
      <c r="O120" s="159">
        <f>ROUND(E120*N120,2)</f>
        <v>0.06</v>
      </c>
      <c r="P120" s="159">
        <v>0</v>
      </c>
      <c r="Q120" s="159">
        <f>ROUND(E120*P120,2)</f>
        <v>0</v>
      </c>
      <c r="R120" s="160"/>
      <c r="S120" s="160" t="s">
        <v>173</v>
      </c>
      <c r="T120" s="161" t="s">
        <v>174</v>
      </c>
      <c r="U120" s="162">
        <v>0</v>
      </c>
      <c r="V120" s="162">
        <f>ROUND(E120*U120,2)</f>
        <v>0</v>
      </c>
      <c r="W120" s="162"/>
      <c r="X120" s="162" t="s">
        <v>240</v>
      </c>
      <c r="Y120" s="162" t="s">
        <v>175</v>
      </c>
      <c r="Z120" s="163"/>
      <c r="AA120" s="163"/>
      <c r="AB120" s="163"/>
      <c r="AC120" s="163"/>
      <c r="AD120" s="163"/>
      <c r="AE120" s="163"/>
      <c r="AF120" s="163"/>
      <c r="AG120" s="163" t="s">
        <v>270</v>
      </c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</row>
    <row r="121" spans="1:60" outlineLevel="2" x14ac:dyDescent="0.2">
      <c r="A121" s="164"/>
      <c r="B121" s="165"/>
      <c r="C121" s="182" t="s">
        <v>1144</v>
      </c>
      <c r="D121" s="183"/>
      <c r="E121" s="184"/>
      <c r="F121" s="162"/>
      <c r="G121" s="162"/>
      <c r="H121" s="162"/>
      <c r="I121" s="162"/>
      <c r="J121" s="162"/>
      <c r="K121" s="162"/>
      <c r="L121" s="162"/>
      <c r="M121" s="162"/>
      <c r="N121" s="166"/>
      <c r="O121" s="166"/>
      <c r="P121" s="166"/>
      <c r="Q121" s="166"/>
      <c r="R121" s="162"/>
      <c r="S121" s="162"/>
      <c r="T121" s="162"/>
      <c r="U121" s="162"/>
      <c r="V121" s="162"/>
      <c r="W121" s="162"/>
      <c r="X121" s="162"/>
      <c r="Y121" s="162"/>
      <c r="Z121" s="163"/>
      <c r="AA121" s="163"/>
      <c r="AB121" s="163"/>
      <c r="AC121" s="163"/>
      <c r="AD121" s="163"/>
      <c r="AE121" s="163"/>
      <c r="AF121" s="163"/>
      <c r="AG121" s="163" t="s">
        <v>222</v>
      </c>
      <c r="AH121" s="163">
        <v>0</v>
      </c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</row>
    <row r="122" spans="1:60" outlineLevel="3" x14ac:dyDescent="0.2">
      <c r="A122" s="164"/>
      <c r="B122" s="165"/>
      <c r="C122" s="182" t="s">
        <v>1240</v>
      </c>
      <c r="D122" s="183"/>
      <c r="E122" s="184">
        <v>3</v>
      </c>
      <c r="F122" s="162"/>
      <c r="G122" s="162"/>
      <c r="H122" s="162"/>
      <c r="I122" s="162"/>
      <c r="J122" s="162"/>
      <c r="K122" s="162"/>
      <c r="L122" s="162"/>
      <c r="M122" s="162"/>
      <c r="N122" s="166"/>
      <c r="O122" s="166"/>
      <c r="P122" s="166"/>
      <c r="Q122" s="166"/>
      <c r="R122" s="162"/>
      <c r="S122" s="162"/>
      <c r="T122" s="162"/>
      <c r="U122" s="162"/>
      <c r="V122" s="162"/>
      <c r="W122" s="162"/>
      <c r="X122" s="162"/>
      <c r="Y122" s="162"/>
      <c r="Z122" s="163"/>
      <c r="AA122" s="163"/>
      <c r="AB122" s="163"/>
      <c r="AC122" s="163"/>
      <c r="AD122" s="163"/>
      <c r="AE122" s="163"/>
      <c r="AF122" s="163"/>
      <c r="AG122" s="163" t="s">
        <v>222</v>
      </c>
      <c r="AH122" s="163">
        <v>0</v>
      </c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</row>
    <row r="123" spans="1:60" outlineLevel="1" x14ac:dyDescent="0.2">
      <c r="A123" s="155">
        <v>39</v>
      </c>
      <c r="B123" s="156" t="s">
        <v>1241</v>
      </c>
      <c r="C123" s="157" t="s">
        <v>1242</v>
      </c>
      <c r="D123" s="158" t="s">
        <v>266</v>
      </c>
      <c r="E123" s="159">
        <v>2</v>
      </c>
      <c r="F123" s="11"/>
      <c r="G123" s="160">
        <f>ROUND(E123*F123,2)</f>
        <v>0</v>
      </c>
      <c r="H123" s="11">
        <v>6198</v>
      </c>
      <c r="I123" s="160">
        <f>ROUND(E123*H123,2)</f>
        <v>12396</v>
      </c>
      <c r="J123" s="11">
        <v>0</v>
      </c>
      <c r="K123" s="160">
        <f>ROUND(E123*J123,2)</f>
        <v>0</v>
      </c>
      <c r="L123" s="160">
        <v>21</v>
      </c>
      <c r="M123" s="160">
        <f>G123*(1+L123/100)</f>
        <v>0</v>
      </c>
      <c r="N123" s="159">
        <v>0.01</v>
      </c>
      <c r="O123" s="159">
        <f>ROUND(E123*N123,2)</f>
        <v>0.02</v>
      </c>
      <c r="P123" s="159">
        <v>0</v>
      </c>
      <c r="Q123" s="159">
        <f>ROUND(E123*P123,2)</f>
        <v>0</v>
      </c>
      <c r="R123" s="160"/>
      <c r="S123" s="160" t="s">
        <v>173</v>
      </c>
      <c r="T123" s="161" t="s">
        <v>174</v>
      </c>
      <c r="U123" s="162">
        <v>0</v>
      </c>
      <c r="V123" s="162">
        <f>ROUND(E123*U123,2)</f>
        <v>0</v>
      </c>
      <c r="W123" s="162"/>
      <c r="X123" s="162" t="s">
        <v>240</v>
      </c>
      <c r="Y123" s="162" t="s">
        <v>175</v>
      </c>
      <c r="Z123" s="163"/>
      <c r="AA123" s="163"/>
      <c r="AB123" s="163"/>
      <c r="AC123" s="163"/>
      <c r="AD123" s="163"/>
      <c r="AE123" s="163"/>
      <c r="AF123" s="163"/>
      <c r="AG123" s="163" t="s">
        <v>270</v>
      </c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</row>
    <row r="124" spans="1:60" outlineLevel="2" x14ac:dyDescent="0.2">
      <c r="A124" s="164"/>
      <c r="B124" s="165"/>
      <c r="C124" s="182" t="s">
        <v>1144</v>
      </c>
      <c r="D124" s="183"/>
      <c r="E124" s="184"/>
      <c r="F124" s="162"/>
      <c r="G124" s="162"/>
      <c r="H124" s="162"/>
      <c r="I124" s="162"/>
      <c r="J124" s="162"/>
      <c r="K124" s="162"/>
      <c r="L124" s="162"/>
      <c r="M124" s="162"/>
      <c r="N124" s="166"/>
      <c r="O124" s="166"/>
      <c r="P124" s="166"/>
      <c r="Q124" s="166"/>
      <c r="R124" s="162"/>
      <c r="S124" s="162"/>
      <c r="T124" s="162"/>
      <c r="U124" s="162"/>
      <c r="V124" s="162"/>
      <c r="W124" s="162"/>
      <c r="X124" s="162"/>
      <c r="Y124" s="162"/>
      <c r="Z124" s="163"/>
      <c r="AA124" s="163"/>
      <c r="AB124" s="163"/>
      <c r="AC124" s="163"/>
      <c r="AD124" s="163"/>
      <c r="AE124" s="163"/>
      <c r="AF124" s="163"/>
      <c r="AG124" s="163" t="s">
        <v>222</v>
      </c>
      <c r="AH124" s="163">
        <v>0</v>
      </c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</row>
    <row r="125" spans="1:60" outlineLevel="3" x14ac:dyDescent="0.2">
      <c r="A125" s="164"/>
      <c r="B125" s="165"/>
      <c r="C125" s="182" t="s">
        <v>1243</v>
      </c>
      <c r="D125" s="183"/>
      <c r="E125" s="184">
        <v>2</v>
      </c>
      <c r="F125" s="162"/>
      <c r="G125" s="162"/>
      <c r="H125" s="162"/>
      <c r="I125" s="162"/>
      <c r="J125" s="162"/>
      <c r="K125" s="162"/>
      <c r="L125" s="162"/>
      <c r="M125" s="162"/>
      <c r="N125" s="166"/>
      <c r="O125" s="166"/>
      <c r="P125" s="166"/>
      <c r="Q125" s="166"/>
      <c r="R125" s="162"/>
      <c r="S125" s="162"/>
      <c r="T125" s="162"/>
      <c r="U125" s="162"/>
      <c r="V125" s="162"/>
      <c r="W125" s="162"/>
      <c r="X125" s="162"/>
      <c r="Y125" s="162"/>
      <c r="Z125" s="163"/>
      <c r="AA125" s="163"/>
      <c r="AB125" s="163"/>
      <c r="AC125" s="163"/>
      <c r="AD125" s="163"/>
      <c r="AE125" s="163"/>
      <c r="AF125" s="163"/>
      <c r="AG125" s="163" t="s">
        <v>222</v>
      </c>
      <c r="AH125" s="163">
        <v>0</v>
      </c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</row>
    <row r="126" spans="1:60" outlineLevel="1" x14ac:dyDescent="0.2">
      <c r="A126" s="155">
        <v>40</v>
      </c>
      <c r="B126" s="156" t="s">
        <v>1244</v>
      </c>
      <c r="C126" s="157" t="s">
        <v>1701</v>
      </c>
      <c r="D126" s="158" t="s">
        <v>266</v>
      </c>
      <c r="E126" s="159">
        <v>2</v>
      </c>
      <c r="F126" s="11"/>
      <c r="G126" s="160">
        <f>ROUND(E126*F126,2)</f>
        <v>0</v>
      </c>
      <c r="H126" s="11">
        <v>28180</v>
      </c>
      <c r="I126" s="160">
        <f>ROUND(E126*H126,2)</f>
        <v>56360</v>
      </c>
      <c r="J126" s="11">
        <v>0</v>
      </c>
      <c r="K126" s="160">
        <f>ROUND(E126*J126,2)</f>
        <v>0</v>
      </c>
      <c r="L126" s="160">
        <v>21</v>
      </c>
      <c r="M126" s="160">
        <f>G126*(1+L126/100)</f>
        <v>0</v>
      </c>
      <c r="N126" s="159">
        <v>2.35E-2</v>
      </c>
      <c r="O126" s="159">
        <f>ROUND(E126*N126,2)</f>
        <v>0.05</v>
      </c>
      <c r="P126" s="159">
        <v>0</v>
      </c>
      <c r="Q126" s="159">
        <f>ROUND(E126*P126,2)</f>
        <v>0</v>
      </c>
      <c r="R126" s="160"/>
      <c r="S126" s="160" t="s">
        <v>173</v>
      </c>
      <c r="T126" s="161" t="s">
        <v>174</v>
      </c>
      <c r="U126" s="162">
        <v>0</v>
      </c>
      <c r="V126" s="162">
        <f>ROUND(E126*U126,2)</f>
        <v>0</v>
      </c>
      <c r="W126" s="162"/>
      <c r="X126" s="162" t="s">
        <v>240</v>
      </c>
      <c r="Y126" s="162" t="s">
        <v>175</v>
      </c>
      <c r="Z126" s="163"/>
      <c r="AA126" s="163"/>
      <c r="AB126" s="163"/>
      <c r="AC126" s="163"/>
      <c r="AD126" s="163"/>
      <c r="AE126" s="163"/>
      <c r="AF126" s="163"/>
      <c r="AG126" s="163" t="s">
        <v>270</v>
      </c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</row>
    <row r="127" spans="1:60" outlineLevel="2" x14ac:dyDescent="0.2">
      <c r="A127" s="164"/>
      <c r="B127" s="165"/>
      <c r="C127" s="258" t="s">
        <v>1245</v>
      </c>
      <c r="D127" s="259"/>
      <c r="E127" s="259"/>
      <c r="F127" s="259"/>
      <c r="G127" s="259"/>
      <c r="H127" s="162"/>
      <c r="I127" s="162"/>
      <c r="J127" s="162"/>
      <c r="K127" s="162"/>
      <c r="L127" s="162"/>
      <c r="M127" s="162"/>
      <c r="N127" s="166"/>
      <c r="O127" s="166"/>
      <c r="P127" s="166"/>
      <c r="Q127" s="166"/>
      <c r="R127" s="162"/>
      <c r="S127" s="162"/>
      <c r="T127" s="162"/>
      <c r="U127" s="162"/>
      <c r="V127" s="162"/>
      <c r="W127" s="162"/>
      <c r="X127" s="162"/>
      <c r="Y127" s="162"/>
      <c r="Z127" s="163"/>
      <c r="AA127" s="163"/>
      <c r="AB127" s="163"/>
      <c r="AC127" s="163"/>
      <c r="AD127" s="163"/>
      <c r="AE127" s="163"/>
      <c r="AF127" s="163"/>
      <c r="AG127" s="163" t="s">
        <v>178</v>
      </c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</row>
    <row r="128" spans="1:60" outlineLevel="2" x14ac:dyDescent="0.2">
      <c r="A128" s="164"/>
      <c r="B128" s="165"/>
      <c r="C128" s="182" t="s">
        <v>1144</v>
      </c>
      <c r="D128" s="183"/>
      <c r="E128" s="184"/>
      <c r="F128" s="162"/>
      <c r="G128" s="162"/>
      <c r="H128" s="162"/>
      <c r="I128" s="162"/>
      <c r="J128" s="162"/>
      <c r="K128" s="162"/>
      <c r="L128" s="162"/>
      <c r="M128" s="162"/>
      <c r="N128" s="166"/>
      <c r="O128" s="166"/>
      <c r="P128" s="166"/>
      <c r="Q128" s="166"/>
      <c r="R128" s="162"/>
      <c r="S128" s="162"/>
      <c r="T128" s="162"/>
      <c r="U128" s="162"/>
      <c r="V128" s="162"/>
      <c r="W128" s="162"/>
      <c r="X128" s="162"/>
      <c r="Y128" s="162"/>
      <c r="Z128" s="163"/>
      <c r="AA128" s="163"/>
      <c r="AB128" s="163"/>
      <c r="AC128" s="163"/>
      <c r="AD128" s="163"/>
      <c r="AE128" s="163"/>
      <c r="AF128" s="163"/>
      <c r="AG128" s="163" t="s">
        <v>222</v>
      </c>
      <c r="AH128" s="163">
        <v>0</v>
      </c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</row>
    <row r="129" spans="1:60" outlineLevel="3" x14ac:dyDescent="0.2">
      <c r="A129" s="164"/>
      <c r="B129" s="165"/>
      <c r="C129" s="182" t="s">
        <v>1246</v>
      </c>
      <c r="D129" s="183"/>
      <c r="E129" s="184">
        <v>2</v>
      </c>
      <c r="F129" s="162"/>
      <c r="G129" s="162"/>
      <c r="H129" s="162"/>
      <c r="I129" s="162"/>
      <c r="J129" s="162"/>
      <c r="K129" s="162"/>
      <c r="L129" s="162"/>
      <c r="M129" s="162"/>
      <c r="N129" s="166"/>
      <c r="O129" s="166"/>
      <c r="P129" s="166"/>
      <c r="Q129" s="166"/>
      <c r="R129" s="162"/>
      <c r="S129" s="162"/>
      <c r="T129" s="162"/>
      <c r="U129" s="162"/>
      <c r="V129" s="162"/>
      <c r="W129" s="162"/>
      <c r="X129" s="162"/>
      <c r="Y129" s="162"/>
      <c r="Z129" s="163"/>
      <c r="AA129" s="163"/>
      <c r="AB129" s="163"/>
      <c r="AC129" s="163"/>
      <c r="AD129" s="163"/>
      <c r="AE129" s="163"/>
      <c r="AF129" s="163"/>
      <c r="AG129" s="163" t="s">
        <v>222</v>
      </c>
      <c r="AH129" s="163">
        <v>0</v>
      </c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</row>
    <row r="130" spans="1:60" outlineLevel="1" x14ac:dyDescent="0.2">
      <c r="A130" s="155">
        <v>41</v>
      </c>
      <c r="B130" s="156" t="s">
        <v>1247</v>
      </c>
      <c r="C130" s="157" t="s">
        <v>1702</v>
      </c>
      <c r="D130" s="158" t="s">
        <v>266</v>
      </c>
      <c r="E130" s="159">
        <v>1</v>
      </c>
      <c r="F130" s="11"/>
      <c r="G130" s="160">
        <f>ROUND(E130*F130,2)</f>
        <v>0</v>
      </c>
      <c r="H130" s="11">
        <v>30260</v>
      </c>
      <c r="I130" s="160">
        <f>ROUND(E130*H130,2)</f>
        <v>30260</v>
      </c>
      <c r="J130" s="11">
        <v>0</v>
      </c>
      <c r="K130" s="160">
        <f>ROUND(E130*J130,2)</f>
        <v>0</v>
      </c>
      <c r="L130" s="160">
        <v>21</v>
      </c>
      <c r="M130" s="160">
        <f>G130*(1+L130/100)</f>
        <v>0</v>
      </c>
      <c r="N130" s="159">
        <v>2.1000000000000001E-2</v>
      </c>
      <c r="O130" s="159">
        <f>ROUND(E130*N130,2)</f>
        <v>0.02</v>
      </c>
      <c r="P130" s="159">
        <v>0</v>
      </c>
      <c r="Q130" s="159">
        <f>ROUND(E130*P130,2)</f>
        <v>0</v>
      </c>
      <c r="R130" s="160"/>
      <c r="S130" s="160" t="s">
        <v>173</v>
      </c>
      <c r="T130" s="161" t="s">
        <v>174</v>
      </c>
      <c r="U130" s="162">
        <v>0</v>
      </c>
      <c r="V130" s="162">
        <f>ROUND(E130*U130,2)</f>
        <v>0</v>
      </c>
      <c r="W130" s="162"/>
      <c r="X130" s="162" t="s">
        <v>240</v>
      </c>
      <c r="Y130" s="162" t="s">
        <v>175</v>
      </c>
      <c r="Z130" s="163"/>
      <c r="AA130" s="163"/>
      <c r="AB130" s="163"/>
      <c r="AC130" s="163"/>
      <c r="AD130" s="163"/>
      <c r="AE130" s="163"/>
      <c r="AF130" s="163"/>
      <c r="AG130" s="163" t="s">
        <v>270</v>
      </c>
      <c r="AH130" s="163"/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</row>
    <row r="131" spans="1:60" outlineLevel="2" x14ac:dyDescent="0.2">
      <c r="A131" s="164"/>
      <c r="B131" s="165"/>
      <c r="C131" s="258" t="s">
        <v>1248</v>
      </c>
      <c r="D131" s="259"/>
      <c r="E131" s="259"/>
      <c r="F131" s="259"/>
      <c r="G131" s="259"/>
      <c r="H131" s="162"/>
      <c r="I131" s="162"/>
      <c r="J131" s="162"/>
      <c r="K131" s="162"/>
      <c r="L131" s="162"/>
      <c r="M131" s="162"/>
      <c r="N131" s="166"/>
      <c r="O131" s="166"/>
      <c r="P131" s="166"/>
      <c r="Q131" s="166"/>
      <c r="R131" s="162"/>
      <c r="S131" s="162"/>
      <c r="T131" s="162"/>
      <c r="U131" s="162"/>
      <c r="V131" s="162"/>
      <c r="W131" s="162"/>
      <c r="X131" s="162"/>
      <c r="Y131" s="162"/>
      <c r="Z131" s="163"/>
      <c r="AA131" s="163"/>
      <c r="AB131" s="163"/>
      <c r="AC131" s="163"/>
      <c r="AD131" s="163"/>
      <c r="AE131" s="163"/>
      <c r="AF131" s="163"/>
      <c r="AG131" s="163" t="s">
        <v>178</v>
      </c>
      <c r="AH131" s="163"/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</row>
    <row r="132" spans="1:60" outlineLevel="2" x14ac:dyDescent="0.2">
      <c r="A132" s="164"/>
      <c r="B132" s="165"/>
      <c r="C132" s="182" t="s">
        <v>1144</v>
      </c>
      <c r="D132" s="183"/>
      <c r="E132" s="184"/>
      <c r="F132" s="162"/>
      <c r="G132" s="162"/>
      <c r="H132" s="162"/>
      <c r="I132" s="162"/>
      <c r="J132" s="162"/>
      <c r="K132" s="162"/>
      <c r="L132" s="162"/>
      <c r="M132" s="162"/>
      <c r="N132" s="166"/>
      <c r="O132" s="166"/>
      <c r="P132" s="166"/>
      <c r="Q132" s="166"/>
      <c r="R132" s="162"/>
      <c r="S132" s="162"/>
      <c r="T132" s="162"/>
      <c r="U132" s="162"/>
      <c r="V132" s="162"/>
      <c r="W132" s="162"/>
      <c r="X132" s="162"/>
      <c r="Y132" s="162"/>
      <c r="Z132" s="163"/>
      <c r="AA132" s="163"/>
      <c r="AB132" s="163"/>
      <c r="AC132" s="163"/>
      <c r="AD132" s="163"/>
      <c r="AE132" s="163"/>
      <c r="AF132" s="163"/>
      <c r="AG132" s="163" t="s">
        <v>222</v>
      </c>
      <c r="AH132" s="163">
        <v>0</v>
      </c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</row>
    <row r="133" spans="1:60" outlineLevel="3" x14ac:dyDescent="0.2">
      <c r="A133" s="164"/>
      <c r="B133" s="165"/>
      <c r="C133" s="182" t="s">
        <v>1249</v>
      </c>
      <c r="D133" s="183"/>
      <c r="E133" s="184">
        <v>1</v>
      </c>
      <c r="F133" s="162"/>
      <c r="G133" s="162"/>
      <c r="H133" s="162"/>
      <c r="I133" s="162"/>
      <c r="J133" s="162"/>
      <c r="K133" s="162"/>
      <c r="L133" s="162"/>
      <c r="M133" s="162"/>
      <c r="N133" s="166"/>
      <c r="O133" s="166"/>
      <c r="P133" s="166"/>
      <c r="Q133" s="166"/>
      <c r="R133" s="162"/>
      <c r="S133" s="162"/>
      <c r="T133" s="162"/>
      <c r="U133" s="162"/>
      <c r="V133" s="162"/>
      <c r="W133" s="162"/>
      <c r="X133" s="162"/>
      <c r="Y133" s="162"/>
      <c r="Z133" s="163"/>
      <c r="AA133" s="163"/>
      <c r="AB133" s="163"/>
      <c r="AC133" s="163"/>
      <c r="AD133" s="163"/>
      <c r="AE133" s="163"/>
      <c r="AF133" s="163"/>
      <c r="AG133" s="163" t="s">
        <v>222</v>
      </c>
      <c r="AH133" s="163">
        <v>0</v>
      </c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</row>
    <row r="134" spans="1:60" outlineLevel="1" x14ac:dyDescent="0.2">
      <c r="A134" s="155">
        <v>42</v>
      </c>
      <c r="B134" s="156" t="s">
        <v>1250</v>
      </c>
      <c r="C134" s="157" t="s">
        <v>1251</v>
      </c>
      <c r="D134" s="158" t="s">
        <v>266</v>
      </c>
      <c r="E134" s="159">
        <v>13</v>
      </c>
      <c r="F134" s="11"/>
      <c r="G134" s="160">
        <f>ROUND(E134*F134,2)</f>
        <v>0</v>
      </c>
      <c r="H134" s="11">
        <v>2443</v>
      </c>
      <c r="I134" s="160">
        <f>ROUND(E134*H134,2)</f>
        <v>31759</v>
      </c>
      <c r="J134" s="11">
        <v>0</v>
      </c>
      <c r="K134" s="160">
        <f>ROUND(E134*J134,2)</f>
        <v>0</v>
      </c>
      <c r="L134" s="160">
        <v>21</v>
      </c>
      <c r="M134" s="160">
        <f>G134*(1+L134/100)</f>
        <v>0</v>
      </c>
      <c r="N134" s="159">
        <v>8.0000000000000004E-4</v>
      </c>
      <c r="O134" s="159">
        <f>ROUND(E134*N134,2)</f>
        <v>0.01</v>
      </c>
      <c r="P134" s="159">
        <v>0</v>
      </c>
      <c r="Q134" s="159">
        <f>ROUND(E134*P134,2)</f>
        <v>0</v>
      </c>
      <c r="R134" s="160"/>
      <c r="S134" s="160" t="s">
        <v>173</v>
      </c>
      <c r="T134" s="161" t="s">
        <v>174</v>
      </c>
      <c r="U134" s="162">
        <v>0</v>
      </c>
      <c r="V134" s="162">
        <f>ROUND(E134*U134,2)</f>
        <v>0</v>
      </c>
      <c r="W134" s="162"/>
      <c r="X134" s="162" t="s">
        <v>240</v>
      </c>
      <c r="Y134" s="162" t="s">
        <v>175</v>
      </c>
      <c r="Z134" s="163"/>
      <c r="AA134" s="163"/>
      <c r="AB134" s="163"/>
      <c r="AC134" s="163"/>
      <c r="AD134" s="163"/>
      <c r="AE134" s="163"/>
      <c r="AF134" s="163"/>
      <c r="AG134" s="163" t="s">
        <v>270</v>
      </c>
      <c r="AH134" s="163"/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  <c r="AW134" s="163"/>
      <c r="AX134" s="163"/>
      <c r="AY134" s="163"/>
      <c r="AZ134" s="163"/>
      <c r="BA134" s="163"/>
      <c r="BB134" s="163"/>
      <c r="BC134" s="163"/>
      <c r="BD134" s="163"/>
      <c r="BE134" s="163"/>
      <c r="BF134" s="163"/>
      <c r="BG134" s="163"/>
      <c r="BH134" s="163"/>
    </row>
    <row r="135" spans="1:60" outlineLevel="2" x14ac:dyDescent="0.2">
      <c r="A135" s="164"/>
      <c r="B135" s="165"/>
      <c r="C135" s="182" t="s">
        <v>1144</v>
      </c>
      <c r="D135" s="183"/>
      <c r="E135" s="184"/>
      <c r="F135" s="162"/>
      <c r="G135" s="162"/>
      <c r="H135" s="162"/>
      <c r="I135" s="162"/>
      <c r="J135" s="162"/>
      <c r="K135" s="162"/>
      <c r="L135" s="162"/>
      <c r="M135" s="162"/>
      <c r="N135" s="166"/>
      <c r="O135" s="166"/>
      <c r="P135" s="166"/>
      <c r="Q135" s="166"/>
      <c r="R135" s="162"/>
      <c r="S135" s="162"/>
      <c r="T135" s="162"/>
      <c r="U135" s="162"/>
      <c r="V135" s="162"/>
      <c r="W135" s="162"/>
      <c r="X135" s="162"/>
      <c r="Y135" s="162"/>
      <c r="Z135" s="163"/>
      <c r="AA135" s="163"/>
      <c r="AB135" s="163"/>
      <c r="AC135" s="163"/>
      <c r="AD135" s="163"/>
      <c r="AE135" s="163"/>
      <c r="AF135" s="163"/>
      <c r="AG135" s="163" t="s">
        <v>222</v>
      </c>
      <c r="AH135" s="163">
        <v>0</v>
      </c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</row>
    <row r="136" spans="1:60" outlineLevel="3" x14ac:dyDescent="0.2">
      <c r="A136" s="164"/>
      <c r="B136" s="165"/>
      <c r="C136" s="182" t="s">
        <v>1252</v>
      </c>
      <c r="D136" s="183"/>
      <c r="E136" s="184">
        <v>13</v>
      </c>
      <c r="F136" s="162"/>
      <c r="G136" s="162"/>
      <c r="H136" s="162"/>
      <c r="I136" s="162"/>
      <c r="J136" s="162"/>
      <c r="K136" s="162"/>
      <c r="L136" s="162"/>
      <c r="M136" s="162"/>
      <c r="N136" s="166"/>
      <c r="O136" s="166"/>
      <c r="P136" s="166"/>
      <c r="Q136" s="166"/>
      <c r="R136" s="162"/>
      <c r="S136" s="162"/>
      <c r="T136" s="162"/>
      <c r="U136" s="162"/>
      <c r="V136" s="162"/>
      <c r="W136" s="162"/>
      <c r="X136" s="162"/>
      <c r="Y136" s="162"/>
      <c r="Z136" s="163"/>
      <c r="AA136" s="163"/>
      <c r="AB136" s="163"/>
      <c r="AC136" s="163"/>
      <c r="AD136" s="163"/>
      <c r="AE136" s="163"/>
      <c r="AF136" s="163"/>
      <c r="AG136" s="163" t="s">
        <v>222</v>
      </c>
      <c r="AH136" s="163">
        <v>0</v>
      </c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</row>
    <row r="137" spans="1:60" outlineLevel="1" x14ac:dyDescent="0.2">
      <c r="A137" s="155">
        <v>43</v>
      </c>
      <c r="B137" s="156" t="s">
        <v>1253</v>
      </c>
      <c r="C137" s="157" t="s">
        <v>1254</v>
      </c>
      <c r="D137" s="158" t="s">
        <v>266</v>
      </c>
      <c r="E137" s="159">
        <v>6</v>
      </c>
      <c r="F137" s="11"/>
      <c r="G137" s="160">
        <f>ROUND(E137*F137,2)</f>
        <v>0</v>
      </c>
      <c r="H137" s="11">
        <v>0</v>
      </c>
      <c r="I137" s="160">
        <f>ROUND(E137*H137,2)</f>
        <v>0</v>
      </c>
      <c r="J137" s="11">
        <v>2675</v>
      </c>
      <c r="K137" s="160">
        <f>ROUND(E137*J137,2)</f>
        <v>16050</v>
      </c>
      <c r="L137" s="160">
        <v>21</v>
      </c>
      <c r="M137" s="160">
        <f>G137*(1+L137/100)</f>
        <v>0</v>
      </c>
      <c r="N137" s="159">
        <v>2.1800000000000001E-3</v>
      </c>
      <c r="O137" s="159">
        <f>ROUND(E137*N137,2)</f>
        <v>0.01</v>
      </c>
      <c r="P137" s="159">
        <v>0</v>
      </c>
      <c r="Q137" s="159">
        <f>ROUND(E137*P137,2)</f>
        <v>0</v>
      </c>
      <c r="R137" s="160"/>
      <c r="S137" s="160" t="s">
        <v>173</v>
      </c>
      <c r="T137" s="161" t="s">
        <v>174</v>
      </c>
      <c r="U137" s="162">
        <v>0.42</v>
      </c>
      <c r="V137" s="162">
        <f>ROUND(E137*U137,2)</f>
        <v>2.52</v>
      </c>
      <c r="W137" s="162"/>
      <c r="X137" s="162" t="s">
        <v>218</v>
      </c>
      <c r="Y137" s="162" t="s">
        <v>175</v>
      </c>
      <c r="Z137" s="163"/>
      <c r="AA137" s="163"/>
      <c r="AB137" s="163"/>
      <c r="AC137" s="163"/>
      <c r="AD137" s="163"/>
      <c r="AE137" s="163"/>
      <c r="AF137" s="163"/>
      <c r="AG137" s="163" t="s">
        <v>219</v>
      </c>
      <c r="AH137" s="163"/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  <c r="AW137" s="163"/>
      <c r="AX137" s="163"/>
      <c r="AY137" s="163"/>
      <c r="AZ137" s="163"/>
      <c r="BA137" s="163"/>
      <c r="BB137" s="163"/>
      <c r="BC137" s="163"/>
      <c r="BD137" s="163"/>
      <c r="BE137" s="163"/>
      <c r="BF137" s="163"/>
      <c r="BG137" s="163"/>
      <c r="BH137" s="163"/>
    </row>
    <row r="138" spans="1:60" outlineLevel="2" x14ac:dyDescent="0.2">
      <c r="A138" s="164"/>
      <c r="B138" s="165"/>
      <c r="C138" s="182" t="s">
        <v>1144</v>
      </c>
      <c r="D138" s="183"/>
      <c r="E138" s="184"/>
      <c r="F138" s="162"/>
      <c r="G138" s="162"/>
      <c r="H138" s="162"/>
      <c r="I138" s="162"/>
      <c r="J138" s="162"/>
      <c r="K138" s="162"/>
      <c r="L138" s="162"/>
      <c r="M138" s="162"/>
      <c r="N138" s="166"/>
      <c r="O138" s="166"/>
      <c r="P138" s="166"/>
      <c r="Q138" s="166"/>
      <c r="R138" s="162"/>
      <c r="S138" s="162"/>
      <c r="T138" s="162"/>
      <c r="U138" s="162"/>
      <c r="V138" s="162"/>
      <c r="W138" s="162"/>
      <c r="X138" s="162"/>
      <c r="Y138" s="162"/>
      <c r="Z138" s="163"/>
      <c r="AA138" s="163"/>
      <c r="AB138" s="163"/>
      <c r="AC138" s="163"/>
      <c r="AD138" s="163"/>
      <c r="AE138" s="163"/>
      <c r="AF138" s="163"/>
      <c r="AG138" s="163" t="s">
        <v>222</v>
      </c>
      <c r="AH138" s="163">
        <v>0</v>
      </c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</row>
    <row r="139" spans="1:60" outlineLevel="3" x14ac:dyDescent="0.2">
      <c r="A139" s="164"/>
      <c r="B139" s="165"/>
      <c r="C139" s="182" t="s">
        <v>1255</v>
      </c>
      <c r="D139" s="183"/>
      <c r="E139" s="184">
        <v>6</v>
      </c>
      <c r="F139" s="162"/>
      <c r="G139" s="162"/>
      <c r="H139" s="162"/>
      <c r="I139" s="162"/>
      <c r="J139" s="162"/>
      <c r="K139" s="162"/>
      <c r="L139" s="162"/>
      <c r="M139" s="162"/>
      <c r="N139" s="166"/>
      <c r="O139" s="166"/>
      <c r="P139" s="166"/>
      <c r="Q139" s="166"/>
      <c r="R139" s="162"/>
      <c r="S139" s="162"/>
      <c r="T139" s="162"/>
      <c r="U139" s="162"/>
      <c r="V139" s="162"/>
      <c r="W139" s="162"/>
      <c r="X139" s="162"/>
      <c r="Y139" s="162"/>
      <c r="Z139" s="163"/>
      <c r="AA139" s="163"/>
      <c r="AB139" s="163"/>
      <c r="AC139" s="163"/>
      <c r="AD139" s="163"/>
      <c r="AE139" s="163"/>
      <c r="AF139" s="163"/>
      <c r="AG139" s="163" t="s">
        <v>222</v>
      </c>
      <c r="AH139" s="163">
        <v>0</v>
      </c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63"/>
      <c r="BB139" s="163"/>
      <c r="BC139" s="163"/>
      <c r="BD139" s="163"/>
      <c r="BE139" s="163"/>
      <c r="BF139" s="163"/>
      <c r="BG139" s="163"/>
      <c r="BH139" s="163"/>
    </row>
    <row r="140" spans="1:60" outlineLevel="1" x14ac:dyDescent="0.2">
      <c r="A140" s="155">
        <v>44</v>
      </c>
      <c r="B140" s="156" t="s">
        <v>1256</v>
      </c>
      <c r="C140" s="157" t="s">
        <v>1257</v>
      </c>
      <c r="D140" s="158" t="s">
        <v>266</v>
      </c>
      <c r="E140" s="159">
        <v>2</v>
      </c>
      <c r="F140" s="11"/>
      <c r="G140" s="160">
        <f>ROUND(E140*F140,2)</f>
        <v>0</v>
      </c>
      <c r="H140" s="11">
        <v>0</v>
      </c>
      <c r="I140" s="160">
        <f>ROUND(E140*H140,2)</f>
        <v>0</v>
      </c>
      <c r="J140" s="11">
        <v>569</v>
      </c>
      <c r="K140" s="160">
        <f>ROUND(E140*J140,2)</f>
        <v>1138</v>
      </c>
      <c r="L140" s="160">
        <v>21</v>
      </c>
      <c r="M140" s="160">
        <f>G140*(1+L140/100)</f>
        <v>0</v>
      </c>
      <c r="N140" s="159">
        <v>3.6000000000000002E-4</v>
      </c>
      <c r="O140" s="159">
        <f>ROUND(E140*N140,2)</f>
        <v>0</v>
      </c>
      <c r="P140" s="159">
        <v>0</v>
      </c>
      <c r="Q140" s="159">
        <f>ROUND(E140*P140,2)</f>
        <v>0</v>
      </c>
      <c r="R140" s="160"/>
      <c r="S140" s="160" t="s">
        <v>173</v>
      </c>
      <c r="T140" s="161" t="s">
        <v>174</v>
      </c>
      <c r="U140" s="162">
        <v>0.21</v>
      </c>
      <c r="V140" s="162">
        <f>ROUND(E140*U140,2)</f>
        <v>0.42</v>
      </c>
      <c r="W140" s="162"/>
      <c r="X140" s="162" t="s">
        <v>218</v>
      </c>
      <c r="Y140" s="162" t="s">
        <v>175</v>
      </c>
      <c r="Z140" s="163"/>
      <c r="AA140" s="163"/>
      <c r="AB140" s="163"/>
      <c r="AC140" s="163"/>
      <c r="AD140" s="163"/>
      <c r="AE140" s="163"/>
      <c r="AF140" s="163"/>
      <c r="AG140" s="163" t="s">
        <v>219</v>
      </c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</row>
    <row r="141" spans="1:60" outlineLevel="2" x14ac:dyDescent="0.2">
      <c r="A141" s="164"/>
      <c r="B141" s="165"/>
      <c r="C141" s="182" t="s">
        <v>1144</v>
      </c>
      <c r="D141" s="183"/>
      <c r="E141" s="184"/>
      <c r="F141" s="162"/>
      <c r="G141" s="162"/>
      <c r="H141" s="162"/>
      <c r="I141" s="162"/>
      <c r="J141" s="162"/>
      <c r="K141" s="162"/>
      <c r="L141" s="162"/>
      <c r="M141" s="162"/>
      <c r="N141" s="166"/>
      <c r="O141" s="166"/>
      <c r="P141" s="166"/>
      <c r="Q141" s="166"/>
      <c r="R141" s="162"/>
      <c r="S141" s="162"/>
      <c r="T141" s="162"/>
      <c r="U141" s="162"/>
      <c r="V141" s="162"/>
      <c r="W141" s="162"/>
      <c r="X141" s="162"/>
      <c r="Y141" s="162"/>
      <c r="Z141" s="163"/>
      <c r="AA141" s="163"/>
      <c r="AB141" s="163"/>
      <c r="AC141" s="163"/>
      <c r="AD141" s="163"/>
      <c r="AE141" s="163"/>
      <c r="AF141" s="163"/>
      <c r="AG141" s="163" t="s">
        <v>222</v>
      </c>
      <c r="AH141" s="163">
        <v>0</v>
      </c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63"/>
      <c r="BB141" s="163"/>
      <c r="BC141" s="163"/>
      <c r="BD141" s="163"/>
      <c r="BE141" s="163"/>
      <c r="BF141" s="163"/>
      <c r="BG141" s="163"/>
      <c r="BH141" s="163"/>
    </row>
    <row r="142" spans="1:60" outlineLevel="3" x14ac:dyDescent="0.2">
      <c r="A142" s="164"/>
      <c r="B142" s="165"/>
      <c r="C142" s="182" t="s">
        <v>1258</v>
      </c>
      <c r="D142" s="183"/>
      <c r="E142" s="184">
        <v>2</v>
      </c>
      <c r="F142" s="162"/>
      <c r="G142" s="162"/>
      <c r="H142" s="162"/>
      <c r="I142" s="162"/>
      <c r="J142" s="162"/>
      <c r="K142" s="162"/>
      <c r="L142" s="162"/>
      <c r="M142" s="162"/>
      <c r="N142" s="166"/>
      <c r="O142" s="166"/>
      <c r="P142" s="166"/>
      <c r="Q142" s="166"/>
      <c r="R142" s="162"/>
      <c r="S142" s="162"/>
      <c r="T142" s="162"/>
      <c r="U142" s="162"/>
      <c r="V142" s="162"/>
      <c r="W142" s="162"/>
      <c r="X142" s="162"/>
      <c r="Y142" s="162"/>
      <c r="Z142" s="163"/>
      <c r="AA142" s="163"/>
      <c r="AB142" s="163"/>
      <c r="AC142" s="163"/>
      <c r="AD142" s="163"/>
      <c r="AE142" s="163"/>
      <c r="AF142" s="163"/>
      <c r="AG142" s="163" t="s">
        <v>222</v>
      </c>
      <c r="AH142" s="163">
        <v>0</v>
      </c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</row>
    <row r="143" spans="1:60" outlineLevel="1" x14ac:dyDescent="0.2">
      <c r="A143" s="155">
        <v>45</v>
      </c>
      <c r="B143" s="156" t="s">
        <v>1259</v>
      </c>
      <c r="C143" s="157" t="s">
        <v>1260</v>
      </c>
      <c r="D143" s="158" t="s">
        <v>266</v>
      </c>
      <c r="E143" s="159">
        <v>2</v>
      </c>
      <c r="F143" s="11"/>
      <c r="G143" s="160">
        <f>ROUND(E143*F143,2)</f>
        <v>0</v>
      </c>
      <c r="H143" s="11">
        <v>0</v>
      </c>
      <c r="I143" s="160">
        <f>ROUND(E143*H143,2)</f>
        <v>0</v>
      </c>
      <c r="J143" s="11">
        <v>370</v>
      </c>
      <c r="K143" s="160">
        <f>ROUND(E143*J143,2)</f>
        <v>740</v>
      </c>
      <c r="L143" s="160">
        <v>21</v>
      </c>
      <c r="M143" s="160">
        <f>G143*(1+L143/100)</f>
        <v>0</v>
      </c>
      <c r="N143" s="159">
        <v>1.6000000000000001E-4</v>
      </c>
      <c r="O143" s="159">
        <f>ROUND(E143*N143,2)</f>
        <v>0</v>
      </c>
      <c r="P143" s="159">
        <v>0</v>
      </c>
      <c r="Q143" s="159">
        <f>ROUND(E143*P143,2)</f>
        <v>0</v>
      </c>
      <c r="R143" s="160"/>
      <c r="S143" s="160" t="s">
        <v>173</v>
      </c>
      <c r="T143" s="161" t="s">
        <v>174</v>
      </c>
      <c r="U143" s="162">
        <v>0.17</v>
      </c>
      <c r="V143" s="162">
        <f>ROUND(E143*U143,2)</f>
        <v>0.34</v>
      </c>
      <c r="W143" s="162"/>
      <c r="X143" s="162" t="s">
        <v>218</v>
      </c>
      <c r="Y143" s="162" t="s">
        <v>175</v>
      </c>
      <c r="Z143" s="163"/>
      <c r="AA143" s="163"/>
      <c r="AB143" s="163"/>
      <c r="AC143" s="163"/>
      <c r="AD143" s="163"/>
      <c r="AE143" s="163"/>
      <c r="AF143" s="163"/>
      <c r="AG143" s="163" t="s">
        <v>219</v>
      </c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3"/>
      <c r="BD143" s="163"/>
      <c r="BE143" s="163"/>
      <c r="BF143" s="163"/>
      <c r="BG143" s="163"/>
      <c r="BH143" s="163"/>
    </row>
    <row r="144" spans="1:60" outlineLevel="2" x14ac:dyDescent="0.2">
      <c r="A144" s="164"/>
      <c r="B144" s="165"/>
      <c r="C144" s="182" t="s">
        <v>1144</v>
      </c>
      <c r="D144" s="183"/>
      <c r="E144" s="184"/>
      <c r="F144" s="162"/>
      <c r="G144" s="162"/>
      <c r="H144" s="162"/>
      <c r="I144" s="162"/>
      <c r="J144" s="162"/>
      <c r="K144" s="162"/>
      <c r="L144" s="162"/>
      <c r="M144" s="162"/>
      <c r="N144" s="166"/>
      <c r="O144" s="166"/>
      <c r="P144" s="166"/>
      <c r="Q144" s="166"/>
      <c r="R144" s="162"/>
      <c r="S144" s="162"/>
      <c r="T144" s="162"/>
      <c r="U144" s="162"/>
      <c r="V144" s="162"/>
      <c r="W144" s="162"/>
      <c r="X144" s="162"/>
      <c r="Y144" s="162"/>
      <c r="Z144" s="163"/>
      <c r="AA144" s="163"/>
      <c r="AB144" s="163"/>
      <c r="AC144" s="163"/>
      <c r="AD144" s="163"/>
      <c r="AE144" s="163"/>
      <c r="AF144" s="163"/>
      <c r="AG144" s="163" t="s">
        <v>222</v>
      </c>
      <c r="AH144" s="163">
        <v>0</v>
      </c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</row>
    <row r="145" spans="1:60" outlineLevel="3" x14ac:dyDescent="0.2">
      <c r="A145" s="164"/>
      <c r="B145" s="165"/>
      <c r="C145" s="182" t="s">
        <v>1258</v>
      </c>
      <c r="D145" s="183"/>
      <c r="E145" s="184">
        <v>2</v>
      </c>
      <c r="F145" s="162"/>
      <c r="G145" s="162"/>
      <c r="H145" s="162"/>
      <c r="I145" s="162"/>
      <c r="J145" s="162"/>
      <c r="K145" s="162"/>
      <c r="L145" s="162"/>
      <c r="M145" s="162"/>
      <c r="N145" s="166"/>
      <c r="O145" s="166"/>
      <c r="P145" s="166"/>
      <c r="Q145" s="166"/>
      <c r="R145" s="162"/>
      <c r="S145" s="162"/>
      <c r="T145" s="162"/>
      <c r="U145" s="162"/>
      <c r="V145" s="162"/>
      <c r="W145" s="162"/>
      <c r="X145" s="162"/>
      <c r="Y145" s="162"/>
      <c r="Z145" s="163"/>
      <c r="AA145" s="163"/>
      <c r="AB145" s="163"/>
      <c r="AC145" s="163"/>
      <c r="AD145" s="163"/>
      <c r="AE145" s="163"/>
      <c r="AF145" s="163"/>
      <c r="AG145" s="163" t="s">
        <v>222</v>
      </c>
      <c r="AH145" s="163">
        <v>0</v>
      </c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63"/>
      <c r="BB145" s="163"/>
      <c r="BC145" s="163"/>
      <c r="BD145" s="163"/>
      <c r="BE145" s="163"/>
      <c r="BF145" s="163"/>
      <c r="BG145" s="163"/>
      <c r="BH145" s="163"/>
    </row>
    <row r="146" spans="1:60" outlineLevel="1" x14ac:dyDescent="0.2">
      <c r="A146" s="155">
        <v>46</v>
      </c>
      <c r="B146" s="156" t="s">
        <v>1261</v>
      </c>
      <c r="C146" s="157" t="s">
        <v>1262</v>
      </c>
      <c r="D146" s="158" t="s">
        <v>1263</v>
      </c>
      <c r="E146" s="159">
        <v>2</v>
      </c>
      <c r="F146" s="11"/>
      <c r="G146" s="160">
        <f>ROUND(E146*F146,2)</f>
        <v>0</v>
      </c>
      <c r="H146" s="11">
        <v>0</v>
      </c>
      <c r="I146" s="160">
        <f>ROUND(E146*H146,2)</f>
        <v>0</v>
      </c>
      <c r="J146" s="11">
        <v>2925</v>
      </c>
      <c r="K146" s="160">
        <f>ROUND(E146*J146,2)</f>
        <v>5850</v>
      </c>
      <c r="L146" s="160">
        <v>21</v>
      </c>
      <c r="M146" s="160">
        <f>G146*(1+L146/100)</f>
        <v>0</v>
      </c>
      <c r="N146" s="159">
        <v>0</v>
      </c>
      <c r="O146" s="159">
        <f>ROUND(E146*N146,2)</f>
        <v>0</v>
      </c>
      <c r="P146" s="159">
        <v>0</v>
      </c>
      <c r="Q146" s="159">
        <f>ROUND(E146*P146,2)</f>
        <v>0</v>
      </c>
      <c r="R146" s="160"/>
      <c r="S146" s="160" t="s">
        <v>173</v>
      </c>
      <c r="T146" s="161" t="s">
        <v>174</v>
      </c>
      <c r="U146" s="162">
        <v>0</v>
      </c>
      <c r="V146" s="162">
        <f>ROUND(E146*U146,2)</f>
        <v>0</v>
      </c>
      <c r="W146" s="162"/>
      <c r="X146" s="162" t="s">
        <v>218</v>
      </c>
      <c r="Y146" s="162" t="s">
        <v>175</v>
      </c>
      <c r="Z146" s="163"/>
      <c r="AA146" s="163"/>
      <c r="AB146" s="163"/>
      <c r="AC146" s="163"/>
      <c r="AD146" s="163"/>
      <c r="AE146" s="163"/>
      <c r="AF146" s="163"/>
      <c r="AG146" s="163" t="s">
        <v>219</v>
      </c>
      <c r="AH146" s="163"/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</row>
    <row r="147" spans="1:60" outlineLevel="2" x14ac:dyDescent="0.2">
      <c r="A147" s="164"/>
      <c r="B147" s="165"/>
      <c r="C147" s="258" t="s">
        <v>1332</v>
      </c>
      <c r="D147" s="259"/>
      <c r="E147" s="259"/>
      <c r="F147" s="259"/>
      <c r="G147" s="259"/>
      <c r="H147" s="162"/>
      <c r="I147" s="162"/>
      <c r="J147" s="162"/>
      <c r="K147" s="162"/>
      <c r="L147" s="162"/>
      <c r="M147" s="162"/>
      <c r="N147" s="166"/>
      <c r="O147" s="166"/>
      <c r="P147" s="166"/>
      <c r="Q147" s="166"/>
      <c r="R147" s="162"/>
      <c r="S147" s="162"/>
      <c r="T147" s="162"/>
      <c r="U147" s="162"/>
      <c r="V147" s="162"/>
      <c r="W147" s="162"/>
      <c r="X147" s="162"/>
      <c r="Y147" s="162"/>
      <c r="Z147" s="163"/>
      <c r="AA147" s="163"/>
      <c r="AB147" s="163"/>
      <c r="AC147" s="163"/>
      <c r="AD147" s="163"/>
      <c r="AE147" s="163"/>
      <c r="AF147" s="163"/>
      <c r="AG147" s="163" t="s">
        <v>178</v>
      </c>
      <c r="AH147" s="163"/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</row>
    <row r="148" spans="1:60" outlineLevel="3" x14ac:dyDescent="0.2">
      <c r="A148" s="164"/>
      <c r="B148" s="165"/>
      <c r="C148" s="260" t="s">
        <v>1264</v>
      </c>
      <c r="D148" s="261"/>
      <c r="E148" s="261"/>
      <c r="F148" s="261"/>
      <c r="G148" s="261"/>
      <c r="H148" s="162"/>
      <c r="I148" s="162"/>
      <c r="J148" s="162"/>
      <c r="K148" s="162"/>
      <c r="L148" s="162"/>
      <c r="M148" s="162"/>
      <c r="N148" s="166"/>
      <c r="O148" s="166"/>
      <c r="P148" s="166"/>
      <c r="Q148" s="166"/>
      <c r="R148" s="162"/>
      <c r="S148" s="162"/>
      <c r="T148" s="162"/>
      <c r="U148" s="162"/>
      <c r="V148" s="162"/>
      <c r="W148" s="162"/>
      <c r="X148" s="162"/>
      <c r="Y148" s="162"/>
      <c r="Z148" s="163"/>
      <c r="AA148" s="163"/>
      <c r="AB148" s="163"/>
      <c r="AC148" s="163"/>
      <c r="AD148" s="163"/>
      <c r="AE148" s="163"/>
      <c r="AF148" s="163"/>
      <c r="AG148" s="163" t="s">
        <v>178</v>
      </c>
      <c r="AH148" s="163"/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63"/>
      <c r="BB148" s="163"/>
      <c r="BC148" s="163"/>
      <c r="BD148" s="163"/>
      <c r="BE148" s="163"/>
      <c r="BF148" s="163"/>
      <c r="BG148" s="163"/>
      <c r="BH148" s="163"/>
    </row>
    <row r="149" spans="1:60" outlineLevel="3" x14ac:dyDescent="0.2">
      <c r="A149" s="164"/>
      <c r="B149" s="165"/>
      <c r="C149" s="260" t="s">
        <v>1265</v>
      </c>
      <c r="D149" s="261"/>
      <c r="E149" s="261"/>
      <c r="F149" s="261"/>
      <c r="G149" s="261"/>
      <c r="H149" s="162"/>
      <c r="I149" s="162"/>
      <c r="J149" s="162"/>
      <c r="K149" s="162"/>
      <c r="L149" s="162"/>
      <c r="M149" s="162"/>
      <c r="N149" s="166"/>
      <c r="O149" s="166"/>
      <c r="P149" s="166"/>
      <c r="Q149" s="166"/>
      <c r="R149" s="162"/>
      <c r="S149" s="162"/>
      <c r="T149" s="162"/>
      <c r="U149" s="162"/>
      <c r="V149" s="162"/>
      <c r="W149" s="162"/>
      <c r="X149" s="162"/>
      <c r="Y149" s="162"/>
      <c r="Z149" s="163"/>
      <c r="AA149" s="163"/>
      <c r="AB149" s="163"/>
      <c r="AC149" s="163"/>
      <c r="AD149" s="163"/>
      <c r="AE149" s="163"/>
      <c r="AF149" s="163"/>
      <c r="AG149" s="163" t="s">
        <v>178</v>
      </c>
      <c r="AH149" s="163"/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</row>
    <row r="150" spans="1:60" outlineLevel="2" x14ac:dyDescent="0.2">
      <c r="A150" s="164"/>
      <c r="B150" s="165"/>
      <c r="C150" s="182" t="s">
        <v>1144</v>
      </c>
      <c r="D150" s="183"/>
      <c r="E150" s="184"/>
      <c r="F150" s="162"/>
      <c r="G150" s="162"/>
      <c r="H150" s="162"/>
      <c r="I150" s="162"/>
      <c r="J150" s="162"/>
      <c r="K150" s="162"/>
      <c r="L150" s="162"/>
      <c r="M150" s="162"/>
      <c r="N150" s="166"/>
      <c r="O150" s="166"/>
      <c r="P150" s="166"/>
      <c r="Q150" s="166"/>
      <c r="R150" s="162"/>
      <c r="S150" s="162"/>
      <c r="T150" s="162"/>
      <c r="U150" s="162"/>
      <c r="V150" s="162"/>
      <c r="W150" s="162"/>
      <c r="X150" s="162"/>
      <c r="Y150" s="162"/>
      <c r="Z150" s="163"/>
      <c r="AA150" s="163"/>
      <c r="AB150" s="163"/>
      <c r="AC150" s="163"/>
      <c r="AD150" s="163"/>
      <c r="AE150" s="163"/>
      <c r="AF150" s="163"/>
      <c r="AG150" s="163" t="s">
        <v>222</v>
      </c>
      <c r="AH150" s="163">
        <v>0</v>
      </c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63"/>
      <c r="BB150" s="163"/>
      <c r="BC150" s="163"/>
      <c r="BD150" s="163"/>
      <c r="BE150" s="163"/>
      <c r="BF150" s="163"/>
      <c r="BG150" s="163"/>
      <c r="BH150" s="163"/>
    </row>
    <row r="151" spans="1:60" outlineLevel="3" x14ac:dyDescent="0.2">
      <c r="A151" s="164"/>
      <c r="B151" s="165"/>
      <c r="C151" s="182" t="s">
        <v>1266</v>
      </c>
      <c r="D151" s="183"/>
      <c r="E151" s="184">
        <v>2</v>
      </c>
      <c r="F151" s="162"/>
      <c r="G151" s="162"/>
      <c r="H151" s="162"/>
      <c r="I151" s="162"/>
      <c r="J151" s="162"/>
      <c r="K151" s="162"/>
      <c r="L151" s="162"/>
      <c r="M151" s="162"/>
      <c r="N151" s="166"/>
      <c r="O151" s="166"/>
      <c r="P151" s="166"/>
      <c r="Q151" s="166"/>
      <c r="R151" s="162"/>
      <c r="S151" s="162"/>
      <c r="T151" s="162"/>
      <c r="U151" s="162"/>
      <c r="V151" s="162"/>
      <c r="W151" s="162"/>
      <c r="X151" s="162"/>
      <c r="Y151" s="162"/>
      <c r="Z151" s="163"/>
      <c r="AA151" s="163"/>
      <c r="AB151" s="163"/>
      <c r="AC151" s="163"/>
      <c r="AD151" s="163"/>
      <c r="AE151" s="163"/>
      <c r="AF151" s="163"/>
      <c r="AG151" s="163" t="s">
        <v>222</v>
      </c>
      <c r="AH151" s="163">
        <v>0</v>
      </c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3"/>
      <c r="AT151" s="163"/>
      <c r="AU151" s="163"/>
      <c r="AV151" s="163"/>
      <c r="AW151" s="163"/>
      <c r="AX151" s="163"/>
      <c r="AY151" s="163"/>
      <c r="AZ151" s="163"/>
      <c r="BA151" s="163"/>
      <c r="BB151" s="163"/>
      <c r="BC151" s="163"/>
      <c r="BD151" s="163"/>
      <c r="BE151" s="163"/>
      <c r="BF151" s="163"/>
      <c r="BG151" s="163"/>
      <c r="BH151" s="163"/>
    </row>
    <row r="152" spans="1:60" outlineLevel="1" x14ac:dyDescent="0.2">
      <c r="A152" s="155">
        <v>47</v>
      </c>
      <c r="B152" s="156" t="s">
        <v>1267</v>
      </c>
      <c r="C152" s="157" t="s">
        <v>1268</v>
      </c>
      <c r="D152" s="158" t="s">
        <v>1263</v>
      </c>
      <c r="E152" s="159">
        <v>1</v>
      </c>
      <c r="F152" s="11"/>
      <c r="G152" s="160">
        <f>ROUND(E152*F152,2)</f>
        <v>0</v>
      </c>
      <c r="H152" s="11">
        <v>0</v>
      </c>
      <c r="I152" s="160">
        <f>ROUND(E152*H152,2)</f>
        <v>0</v>
      </c>
      <c r="J152" s="11">
        <v>3875</v>
      </c>
      <c r="K152" s="160">
        <f>ROUND(E152*J152,2)</f>
        <v>3875</v>
      </c>
      <c r="L152" s="160">
        <v>21</v>
      </c>
      <c r="M152" s="160">
        <f>G152*(1+L152/100)</f>
        <v>0</v>
      </c>
      <c r="N152" s="159">
        <v>0</v>
      </c>
      <c r="O152" s="159">
        <f>ROUND(E152*N152,2)</f>
        <v>0</v>
      </c>
      <c r="P152" s="159">
        <v>0</v>
      </c>
      <c r="Q152" s="159">
        <f>ROUND(E152*P152,2)</f>
        <v>0</v>
      </c>
      <c r="R152" s="160"/>
      <c r="S152" s="160" t="s">
        <v>173</v>
      </c>
      <c r="T152" s="161" t="s">
        <v>174</v>
      </c>
      <c r="U152" s="162">
        <v>0</v>
      </c>
      <c r="V152" s="162">
        <f>ROUND(E152*U152,2)</f>
        <v>0</v>
      </c>
      <c r="W152" s="162"/>
      <c r="X152" s="162" t="s">
        <v>218</v>
      </c>
      <c r="Y152" s="162" t="s">
        <v>175</v>
      </c>
      <c r="Z152" s="163"/>
      <c r="AA152" s="163"/>
      <c r="AB152" s="163"/>
      <c r="AC152" s="163"/>
      <c r="AD152" s="163"/>
      <c r="AE152" s="163"/>
      <c r="AF152" s="163"/>
      <c r="AG152" s="163" t="s">
        <v>219</v>
      </c>
      <c r="AH152" s="163"/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</row>
    <row r="153" spans="1:60" outlineLevel="2" x14ac:dyDescent="0.2">
      <c r="A153" s="164"/>
      <c r="B153" s="165"/>
      <c r="C153" s="258" t="s">
        <v>1269</v>
      </c>
      <c r="D153" s="259"/>
      <c r="E153" s="259"/>
      <c r="F153" s="259"/>
      <c r="G153" s="259"/>
      <c r="H153" s="162"/>
      <c r="I153" s="162"/>
      <c r="J153" s="162"/>
      <c r="K153" s="162"/>
      <c r="L153" s="162"/>
      <c r="M153" s="162"/>
      <c r="N153" s="166"/>
      <c r="O153" s="166"/>
      <c r="P153" s="166"/>
      <c r="Q153" s="166"/>
      <c r="R153" s="162"/>
      <c r="S153" s="162"/>
      <c r="T153" s="162"/>
      <c r="U153" s="162"/>
      <c r="V153" s="162"/>
      <c r="W153" s="162"/>
      <c r="X153" s="162"/>
      <c r="Y153" s="162"/>
      <c r="Z153" s="163"/>
      <c r="AA153" s="163"/>
      <c r="AB153" s="163"/>
      <c r="AC153" s="163"/>
      <c r="AD153" s="163"/>
      <c r="AE153" s="163"/>
      <c r="AF153" s="163"/>
      <c r="AG153" s="163" t="s">
        <v>178</v>
      </c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</row>
    <row r="154" spans="1:60" outlineLevel="3" x14ac:dyDescent="0.2">
      <c r="A154" s="164"/>
      <c r="B154" s="165"/>
      <c r="C154" s="260" t="s">
        <v>1333</v>
      </c>
      <c r="D154" s="261"/>
      <c r="E154" s="261"/>
      <c r="F154" s="261"/>
      <c r="G154" s="261"/>
      <c r="H154" s="162"/>
      <c r="I154" s="162"/>
      <c r="J154" s="162"/>
      <c r="K154" s="162"/>
      <c r="L154" s="162"/>
      <c r="M154" s="162"/>
      <c r="N154" s="166"/>
      <c r="O154" s="166"/>
      <c r="P154" s="166"/>
      <c r="Q154" s="166"/>
      <c r="R154" s="162"/>
      <c r="S154" s="162"/>
      <c r="T154" s="162"/>
      <c r="U154" s="162"/>
      <c r="V154" s="162"/>
      <c r="W154" s="162"/>
      <c r="X154" s="162"/>
      <c r="Y154" s="162"/>
      <c r="Z154" s="163"/>
      <c r="AA154" s="163"/>
      <c r="AB154" s="163"/>
      <c r="AC154" s="163"/>
      <c r="AD154" s="163"/>
      <c r="AE154" s="163"/>
      <c r="AF154" s="163"/>
      <c r="AG154" s="163" t="s">
        <v>178</v>
      </c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</row>
    <row r="155" spans="1:60" outlineLevel="3" x14ac:dyDescent="0.2">
      <c r="A155" s="164"/>
      <c r="B155" s="165"/>
      <c r="C155" s="260" t="s">
        <v>1270</v>
      </c>
      <c r="D155" s="261"/>
      <c r="E155" s="261"/>
      <c r="F155" s="261"/>
      <c r="G155" s="261"/>
      <c r="H155" s="162"/>
      <c r="I155" s="162"/>
      <c r="J155" s="162"/>
      <c r="K155" s="162"/>
      <c r="L155" s="162"/>
      <c r="M155" s="162"/>
      <c r="N155" s="166"/>
      <c r="O155" s="166"/>
      <c r="P155" s="166"/>
      <c r="Q155" s="166"/>
      <c r="R155" s="162"/>
      <c r="S155" s="162"/>
      <c r="T155" s="162"/>
      <c r="U155" s="162"/>
      <c r="V155" s="162"/>
      <c r="W155" s="162"/>
      <c r="X155" s="162"/>
      <c r="Y155" s="162"/>
      <c r="Z155" s="163"/>
      <c r="AA155" s="163"/>
      <c r="AB155" s="163"/>
      <c r="AC155" s="163"/>
      <c r="AD155" s="163"/>
      <c r="AE155" s="163"/>
      <c r="AF155" s="163"/>
      <c r="AG155" s="163" t="s">
        <v>178</v>
      </c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63"/>
      <c r="BB155" s="163"/>
      <c r="BC155" s="163"/>
      <c r="BD155" s="163"/>
      <c r="BE155" s="163"/>
      <c r="BF155" s="163"/>
      <c r="BG155" s="163"/>
      <c r="BH155" s="163"/>
    </row>
    <row r="156" spans="1:60" outlineLevel="2" x14ac:dyDescent="0.2">
      <c r="A156" s="164"/>
      <c r="B156" s="165"/>
      <c r="C156" s="182" t="s">
        <v>1144</v>
      </c>
      <c r="D156" s="183"/>
      <c r="E156" s="184"/>
      <c r="F156" s="162"/>
      <c r="G156" s="162"/>
      <c r="H156" s="162"/>
      <c r="I156" s="162"/>
      <c r="J156" s="162"/>
      <c r="K156" s="162"/>
      <c r="L156" s="162"/>
      <c r="M156" s="162"/>
      <c r="N156" s="166"/>
      <c r="O156" s="166"/>
      <c r="P156" s="166"/>
      <c r="Q156" s="166"/>
      <c r="R156" s="162"/>
      <c r="S156" s="162"/>
      <c r="T156" s="162"/>
      <c r="U156" s="162"/>
      <c r="V156" s="162"/>
      <c r="W156" s="162"/>
      <c r="X156" s="162"/>
      <c r="Y156" s="162"/>
      <c r="Z156" s="163"/>
      <c r="AA156" s="163"/>
      <c r="AB156" s="163"/>
      <c r="AC156" s="163"/>
      <c r="AD156" s="163"/>
      <c r="AE156" s="163"/>
      <c r="AF156" s="163"/>
      <c r="AG156" s="163" t="s">
        <v>222</v>
      </c>
      <c r="AH156" s="163">
        <v>0</v>
      </c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</row>
    <row r="157" spans="1:60" outlineLevel="3" x14ac:dyDescent="0.2">
      <c r="A157" s="164"/>
      <c r="B157" s="165"/>
      <c r="C157" s="182" t="s">
        <v>1271</v>
      </c>
      <c r="D157" s="183"/>
      <c r="E157" s="184">
        <v>1</v>
      </c>
      <c r="F157" s="162"/>
      <c r="G157" s="162"/>
      <c r="H157" s="162"/>
      <c r="I157" s="162"/>
      <c r="J157" s="162"/>
      <c r="K157" s="162"/>
      <c r="L157" s="162"/>
      <c r="M157" s="162"/>
      <c r="N157" s="166"/>
      <c r="O157" s="166"/>
      <c r="P157" s="166"/>
      <c r="Q157" s="166"/>
      <c r="R157" s="162"/>
      <c r="S157" s="162"/>
      <c r="T157" s="162"/>
      <c r="U157" s="162"/>
      <c r="V157" s="162"/>
      <c r="W157" s="162"/>
      <c r="X157" s="162"/>
      <c r="Y157" s="162"/>
      <c r="Z157" s="163"/>
      <c r="AA157" s="163"/>
      <c r="AB157" s="163"/>
      <c r="AC157" s="163"/>
      <c r="AD157" s="163"/>
      <c r="AE157" s="163"/>
      <c r="AF157" s="163"/>
      <c r="AG157" s="163" t="s">
        <v>222</v>
      </c>
      <c r="AH157" s="163">
        <v>0</v>
      </c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</row>
    <row r="158" spans="1:60" outlineLevel="1" x14ac:dyDescent="0.2">
      <c r="A158" s="155">
        <v>48</v>
      </c>
      <c r="B158" s="156" t="s">
        <v>1272</v>
      </c>
      <c r="C158" s="157" t="s">
        <v>1273</v>
      </c>
      <c r="D158" s="158" t="s">
        <v>1263</v>
      </c>
      <c r="E158" s="159">
        <v>1</v>
      </c>
      <c r="F158" s="11"/>
      <c r="G158" s="160">
        <f>ROUND(E158*F158,2)</f>
        <v>0</v>
      </c>
      <c r="H158" s="11">
        <v>0</v>
      </c>
      <c r="I158" s="160">
        <f>ROUND(E158*H158,2)</f>
        <v>0</v>
      </c>
      <c r="J158" s="11">
        <v>6949</v>
      </c>
      <c r="K158" s="160">
        <f>ROUND(E158*J158,2)</f>
        <v>6949</v>
      </c>
      <c r="L158" s="160">
        <v>21</v>
      </c>
      <c r="M158" s="160">
        <f>G158*(1+L158/100)</f>
        <v>0</v>
      </c>
      <c r="N158" s="159">
        <v>0</v>
      </c>
      <c r="O158" s="159">
        <f>ROUND(E158*N158,2)</f>
        <v>0</v>
      </c>
      <c r="P158" s="159">
        <v>0</v>
      </c>
      <c r="Q158" s="159">
        <f>ROUND(E158*P158,2)</f>
        <v>0</v>
      </c>
      <c r="R158" s="160"/>
      <c r="S158" s="160" t="s">
        <v>173</v>
      </c>
      <c r="T158" s="161" t="s">
        <v>174</v>
      </c>
      <c r="U158" s="162">
        <v>0</v>
      </c>
      <c r="V158" s="162">
        <f>ROUND(E158*U158,2)</f>
        <v>0</v>
      </c>
      <c r="W158" s="162"/>
      <c r="X158" s="162" t="s">
        <v>218</v>
      </c>
      <c r="Y158" s="162" t="s">
        <v>175</v>
      </c>
      <c r="Z158" s="163"/>
      <c r="AA158" s="163"/>
      <c r="AB158" s="163"/>
      <c r="AC158" s="163"/>
      <c r="AD158" s="163"/>
      <c r="AE158" s="163"/>
      <c r="AF158" s="163"/>
      <c r="AG158" s="163" t="s">
        <v>219</v>
      </c>
      <c r="AH158" s="163"/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</row>
    <row r="159" spans="1:60" ht="22.5" outlineLevel="2" x14ac:dyDescent="0.2">
      <c r="A159" s="164"/>
      <c r="B159" s="165"/>
      <c r="C159" s="258" t="s">
        <v>1334</v>
      </c>
      <c r="D159" s="259"/>
      <c r="E159" s="259"/>
      <c r="F159" s="259"/>
      <c r="G159" s="259"/>
      <c r="H159" s="162"/>
      <c r="I159" s="162"/>
      <c r="J159" s="162"/>
      <c r="K159" s="162"/>
      <c r="L159" s="162"/>
      <c r="M159" s="162"/>
      <c r="N159" s="166"/>
      <c r="O159" s="166"/>
      <c r="P159" s="166"/>
      <c r="Q159" s="166"/>
      <c r="R159" s="162"/>
      <c r="S159" s="162"/>
      <c r="T159" s="162"/>
      <c r="U159" s="162"/>
      <c r="V159" s="162"/>
      <c r="W159" s="162"/>
      <c r="X159" s="162"/>
      <c r="Y159" s="162"/>
      <c r="Z159" s="163"/>
      <c r="AA159" s="163"/>
      <c r="AB159" s="163"/>
      <c r="AC159" s="163"/>
      <c r="AD159" s="163"/>
      <c r="AE159" s="163"/>
      <c r="AF159" s="163"/>
      <c r="AG159" s="163" t="s">
        <v>178</v>
      </c>
      <c r="AH159" s="163"/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73" t="str">
        <f>C159</f>
        <v>Mechanický manometr O 100mm, těleso nerez ocel, průzor sklo, měř.mech. bronz, spodní přípoj, závit G1/2“, tř.př. 1%, rozsah 0-10 bar, 2 x manometrický kohout 1/2" PN 10, 2x T-kus 1/2", kulový kohout výtokový 1/2" s napojením na hadici.</v>
      </c>
      <c r="BB159" s="163"/>
      <c r="BC159" s="163"/>
      <c r="BD159" s="163"/>
      <c r="BE159" s="163"/>
      <c r="BF159" s="163"/>
      <c r="BG159" s="163"/>
      <c r="BH159" s="163"/>
    </row>
    <row r="160" spans="1:60" outlineLevel="3" x14ac:dyDescent="0.2">
      <c r="A160" s="164"/>
      <c r="B160" s="165"/>
      <c r="C160" s="260" t="s">
        <v>1333</v>
      </c>
      <c r="D160" s="261"/>
      <c r="E160" s="261"/>
      <c r="F160" s="261"/>
      <c r="G160" s="261"/>
      <c r="H160" s="162"/>
      <c r="I160" s="162"/>
      <c r="J160" s="162"/>
      <c r="K160" s="162"/>
      <c r="L160" s="162"/>
      <c r="M160" s="162"/>
      <c r="N160" s="166"/>
      <c r="O160" s="166"/>
      <c r="P160" s="166"/>
      <c r="Q160" s="166"/>
      <c r="R160" s="162"/>
      <c r="S160" s="162"/>
      <c r="T160" s="162"/>
      <c r="U160" s="162"/>
      <c r="V160" s="162"/>
      <c r="W160" s="162"/>
      <c r="X160" s="162"/>
      <c r="Y160" s="162"/>
      <c r="Z160" s="163"/>
      <c r="AA160" s="163"/>
      <c r="AB160" s="163"/>
      <c r="AC160" s="163"/>
      <c r="AD160" s="163"/>
      <c r="AE160" s="163"/>
      <c r="AF160" s="163"/>
      <c r="AG160" s="163" t="s">
        <v>178</v>
      </c>
      <c r="AH160" s="163"/>
      <c r="AI160" s="163"/>
      <c r="AJ160" s="163"/>
      <c r="AK160" s="163"/>
      <c r="AL160" s="163"/>
      <c r="AM160" s="163"/>
      <c r="AN160" s="163"/>
      <c r="AO160" s="163"/>
      <c r="AP160" s="163"/>
      <c r="AQ160" s="163"/>
      <c r="AR160" s="163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</row>
    <row r="161" spans="1:60" outlineLevel="3" x14ac:dyDescent="0.2">
      <c r="A161" s="164"/>
      <c r="B161" s="165"/>
      <c r="C161" s="260" t="s">
        <v>1270</v>
      </c>
      <c r="D161" s="261"/>
      <c r="E161" s="261"/>
      <c r="F161" s="261"/>
      <c r="G161" s="261"/>
      <c r="H161" s="162"/>
      <c r="I161" s="162"/>
      <c r="J161" s="162"/>
      <c r="K161" s="162"/>
      <c r="L161" s="162"/>
      <c r="M161" s="162"/>
      <c r="N161" s="166"/>
      <c r="O161" s="166"/>
      <c r="P161" s="166"/>
      <c r="Q161" s="166"/>
      <c r="R161" s="162"/>
      <c r="S161" s="162"/>
      <c r="T161" s="162"/>
      <c r="U161" s="162"/>
      <c r="V161" s="162"/>
      <c r="W161" s="162"/>
      <c r="X161" s="162"/>
      <c r="Y161" s="162"/>
      <c r="Z161" s="163"/>
      <c r="AA161" s="163"/>
      <c r="AB161" s="163"/>
      <c r="AC161" s="163"/>
      <c r="AD161" s="163"/>
      <c r="AE161" s="163"/>
      <c r="AF161" s="163"/>
      <c r="AG161" s="163" t="s">
        <v>178</v>
      </c>
      <c r="AH161" s="163"/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</row>
    <row r="162" spans="1:60" outlineLevel="2" x14ac:dyDescent="0.2">
      <c r="A162" s="164"/>
      <c r="B162" s="165"/>
      <c r="C162" s="182" t="s">
        <v>1144</v>
      </c>
      <c r="D162" s="183"/>
      <c r="E162" s="184"/>
      <c r="F162" s="162"/>
      <c r="G162" s="162"/>
      <c r="H162" s="162"/>
      <c r="I162" s="162"/>
      <c r="J162" s="162"/>
      <c r="K162" s="162"/>
      <c r="L162" s="162"/>
      <c r="M162" s="162"/>
      <c r="N162" s="166"/>
      <c r="O162" s="166"/>
      <c r="P162" s="166"/>
      <c r="Q162" s="166"/>
      <c r="R162" s="162"/>
      <c r="S162" s="162"/>
      <c r="T162" s="162"/>
      <c r="U162" s="162"/>
      <c r="V162" s="162"/>
      <c r="W162" s="162"/>
      <c r="X162" s="162"/>
      <c r="Y162" s="162"/>
      <c r="Z162" s="163"/>
      <c r="AA162" s="163"/>
      <c r="AB162" s="163"/>
      <c r="AC162" s="163"/>
      <c r="AD162" s="163"/>
      <c r="AE162" s="163"/>
      <c r="AF162" s="163"/>
      <c r="AG162" s="163" t="s">
        <v>222</v>
      </c>
      <c r="AH162" s="163">
        <v>0</v>
      </c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</row>
    <row r="163" spans="1:60" outlineLevel="3" x14ac:dyDescent="0.2">
      <c r="A163" s="164"/>
      <c r="B163" s="165"/>
      <c r="C163" s="182" t="s">
        <v>1274</v>
      </c>
      <c r="D163" s="183"/>
      <c r="E163" s="184">
        <v>1</v>
      </c>
      <c r="F163" s="162"/>
      <c r="G163" s="162"/>
      <c r="H163" s="162"/>
      <c r="I163" s="162"/>
      <c r="J163" s="162"/>
      <c r="K163" s="162"/>
      <c r="L163" s="162"/>
      <c r="M163" s="162"/>
      <c r="N163" s="166"/>
      <c r="O163" s="166"/>
      <c r="P163" s="166"/>
      <c r="Q163" s="166"/>
      <c r="R163" s="162"/>
      <c r="S163" s="162"/>
      <c r="T163" s="162"/>
      <c r="U163" s="162"/>
      <c r="V163" s="162"/>
      <c r="W163" s="162"/>
      <c r="X163" s="162"/>
      <c r="Y163" s="162"/>
      <c r="Z163" s="163"/>
      <c r="AA163" s="163"/>
      <c r="AB163" s="163"/>
      <c r="AC163" s="163"/>
      <c r="AD163" s="163"/>
      <c r="AE163" s="163"/>
      <c r="AF163" s="163"/>
      <c r="AG163" s="163" t="s">
        <v>222</v>
      </c>
      <c r="AH163" s="163">
        <v>0</v>
      </c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</row>
    <row r="164" spans="1:60" outlineLevel="1" x14ac:dyDescent="0.2">
      <c r="A164" s="155">
        <v>49</v>
      </c>
      <c r="B164" s="156" t="s">
        <v>1275</v>
      </c>
      <c r="C164" s="157" t="s">
        <v>1703</v>
      </c>
      <c r="D164" s="158" t="s">
        <v>1263</v>
      </c>
      <c r="E164" s="159">
        <v>1</v>
      </c>
      <c r="F164" s="11"/>
      <c r="G164" s="160">
        <f>ROUND(E164*F164,2)</f>
        <v>0</v>
      </c>
      <c r="H164" s="11">
        <v>0</v>
      </c>
      <c r="I164" s="160">
        <f>ROUND(E164*H164,2)</f>
        <v>0</v>
      </c>
      <c r="J164" s="11">
        <v>162270</v>
      </c>
      <c r="K164" s="160">
        <f>ROUND(E164*J164,2)</f>
        <v>162270</v>
      </c>
      <c r="L164" s="160">
        <v>21</v>
      </c>
      <c r="M164" s="160">
        <f>G164*(1+L164/100)</f>
        <v>0</v>
      </c>
      <c r="N164" s="159">
        <v>3.7990000000000003E-2</v>
      </c>
      <c r="O164" s="159">
        <f>ROUND(E164*N164,2)</f>
        <v>0.04</v>
      </c>
      <c r="P164" s="159">
        <v>0</v>
      </c>
      <c r="Q164" s="159">
        <f>ROUND(E164*P164,2)</f>
        <v>0</v>
      </c>
      <c r="R164" s="160"/>
      <c r="S164" s="160" t="s">
        <v>173</v>
      </c>
      <c r="T164" s="161" t="s">
        <v>174</v>
      </c>
      <c r="U164" s="162">
        <v>6.3</v>
      </c>
      <c r="V164" s="162">
        <f>ROUND(E164*U164,2)</f>
        <v>6.3</v>
      </c>
      <c r="W164" s="162"/>
      <c r="X164" s="162" t="s">
        <v>218</v>
      </c>
      <c r="Y164" s="162" t="s">
        <v>175</v>
      </c>
      <c r="Z164" s="163"/>
      <c r="AA164" s="163"/>
      <c r="AB164" s="163"/>
      <c r="AC164" s="163"/>
      <c r="AD164" s="163"/>
      <c r="AE164" s="163"/>
      <c r="AF164" s="163"/>
      <c r="AG164" s="163" t="s">
        <v>219</v>
      </c>
      <c r="AH164" s="163"/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3"/>
      <c r="AU164" s="163"/>
      <c r="AV164" s="163"/>
      <c r="AW164" s="163"/>
      <c r="AX164" s="163"/>
      <c r="AY164" s="163"/>
      <c r="AZ164" s="163"/>
      <c r="BA164" s="163"/>
      <c r="BB164" s="163"/>
      <c r="BC164" s="163"/>
      <c r="BD164" s="163"/>
      <c r="BE164" s="163"/>
      <c r="BF164" s="163"/>
      <c r="BG164" s="163"/>
      <c r="BH164" s="163"/>
    </row>
    <row r="165" spans="1:60" outlineLevel="2" x14ac:dyDescent="0.2">
      <c r="A165" s="164"/>
      <c r="B165" s="165"/>
      <c r="C165" s="258" t="s">
        <v>1335</v>
      </c>
      <c r="D165" s="259"/>
      <c r="E165" s="259"/>
      <c r="F165" s="259"/>
      <c r="G165" s="259"/>
      <c r="H165" s="162"/>
      <c r="I165" s="162"/>
      <c r="J165" s="162"/>
      <c r="K165" s="162"/>
      <c r="L165" s="162"/>
      <c r="M165" s="162"/>
      <c r="N165" s="166"/>
      <c r="O165" s="166"/>
      <c r="P165" s="166"/>
      <c r="Q165" s="166"/>
      <c r="R165" s="162"/>
      <c r="S165" s="162"/>
      <c r="T165" s="162"/>
      <c r="U165" s="162"/>
      <c r="V165" s="162"/>
      <c r="W165" s="162"/>
      <c r="X165" s="162"/>
      <c r="Y165" s="162"/>
      <c r="Z165" s="163"/>
      <c r="AA165" s="163"/>
      <c r="AB165" s="163"/>
      <c r="AC165" s="163"/>
      <c r="AD165" s="163"/>
      <c r="AE165" s="163"/>
      <c r="AF165" s="163"/>
      <c r="AG165" s="163" t="s">
        <v>178</v>
      </c>
      <c r="AH165" s="163"/>
      <c r="AI165" s="163"/>
      <c r="AJ165" s="163"/>
      <c r="AK165" s="163"/>
      <c r="AL165" s="163"/>
      <c r="AM165" s="163"/>
      <c r="AN165" s="163"/>
      <c r="AO165" s="163"/>
      <c r="AP165" s="163"/>
      <c r="AQ165" s="163"/>
      <c r="AR165" s="163"/>
      <c r="AS165" s="163"/>
      <c r="AT165" s="163"/>
      <c r="AU165" s="163"/>
      <c r="AV165" s="163"/>
      <c r="AW165" s="163"/>
      <c r="AX165" s="163"/>
      <c r="AY165" s="163"/>
      <c r="AZ165" s="163"/>
      <c r="BA165" s="163"/>
      <c r="BB165" s="163"/>
      <c r="BC165" s="163"/>
      <c r="BD165" s="163"/>
      <c r="BE165" s="163"/>
      <c r="BF165" s="163"/>
      <c r="BG165" s="163"/>
      <c r="BH165" s="163"/>
    </row>
    <row r="166" spans="1:60" outlineLevel="3" x14ac:dyDescent="0.2">
      <c r="A166" s="164"/>
      <c r="B166" s="165"/>
      <c r="C166" s="260" t="s">
        <v>1336</v>
      </c>
      <c r="D166" s="261"/>
      <c r="E166" s="261"/>
      <c r="F166" s="261"/>
      <c r="G166" s="261"/>
      <c r="H166" s="162"/>
      <c r="I166" s="162"/>
      <c r="J166" s="162"/>
      <c r="K166" s="162"/>
      <c r="L166" s="162"/>
      <c r="M166" s="162"/>
      <c r="N166" s="166"/>
      <c r="O166" s="166"/>
      <c r="P166" s="166"/>
      <c r="Q166" s="166"/>
      <c r="R166" s="162"/>
      <c r="S166" s="162"/>
      <c r="T166" s="162"/>
      <c r="U166" s="162"/>
      <c r="V166" s="162"/>
      <c r="W166" s="162"/>
      <c r="X166" s="162"/>
      <c r="Y166" s="162"/>
      <c r="Z166" s="163"/>
      <c r="AA166" s="163"/>
      <c r="AB166" s="163"/>
      <c r="AC166" s="163"/>
      <c r="AD166" s="163"/>
      <c r="AE166" s="163"/>
      <c r="AF166" s="163"/>
      <c r="AG166" s="163" t="s">
        <v>178</v>
      </c>
      <c r="AH166" s="163"/>
      <c r="AI166" s="163"/>
      <c r="AJ166" s="163"/>
      <c r="AK166" s="163"/>
      <c r="AL166" s="163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173" t="str">
        <f>C166</f>
        <v>Parametry 1 čerpadla: Qč = cca 1 l/s, při Hč = 74 m v.s.; 2.2 kW, 4,65 A, 2 890 -2910 ot/min, IP 55, hmotnost 45.4 kg.</v>
      </c>
      <c r="BB166" s="163"/>
      <c r="BC166" s="163"/>
      <c r="BD166" s="163"/>
      <c r="BE166" s="163"/>
      <c r="BF166" s="163"/>
      <c r="BG166" s="163"/>
      <c r="BH166" s="163"/>
    </row>
    <row r="167" spans="1:60" outlineLevel="3" x14ac:dyDescent="0.2">
      <c r="A167" s="164"/>
      <c r="B167" s="165"/>
      <c r="C167" s="260" t="s">
        <v>1276</v>
      </c>
      <c r="D167" s="261"/>
      <c r="E167" s="261"/>
      <c r="F167" s="261"/>
      <c r="G167" s="261"/>
      <c r="H167" s="162"/>
      <c r="I167" s="162"/>
      <c r="J167" s="162"/>
      <c r="K167" s="162"/>
      <c r="L167" s="162"/>
      <c r="M167" s="162"/>
      <c r="N167" s="166"/>
      <c r="O167" s="166"/>
      <c r="P167" s="166"/>
      <c r="Q167" s="166"/>
      <c r="R167" s="162"/>
      <c r="S167" s="162"/>
      <c r="T167" s="162"/>
      <c r="U167" s="162"/>
      <c r="V167" s="162"/>
      <c r="W167" s="162"/>
      <c r="X167" s="162"/>
      <c r="Y167" s="162"/>
      <c r="Z167" s="163"/>
      <c r="AA167" s="163"/>
      <c r="AB167" s="163"/>
      <c r="AC167" s="163"/>
      <c r="AD167" s="163"/>
      <c r="AE167" s="163"/>
      <c r="AF167" s="163"/>
      <c r="AG167" s="163" t="s">
        <v>178</v>
      </c>
      <c r="AH167" s="163"/>
      <c r="AI167" s="163"/>
      <c r="AJ167" s="163"/>
      <c r="AK167" s="163"/>
      <c r="AL167" s="163"/>
      <c r="AM167" s="163"/>
      <c r="AN167" s="163"/>
      <c r="AO167" s="163"/>
      <c r="AP167" s="163"/>
      <c r="AQ167" s="163"/>
      <c r="AR167" s="163"/>
      <c r="AS167" s="163"/>
      <c r="AT167" s="163"/>
      <c r="AU167" s="163"/>
      <c r="AV167" s="163"/>
      <c r="AW167" s="163"/>
      <c r="AX167" s="163"/>
      <c r="AY167" s="163"/>
      <c r="AZ167" s="163"/>
      <c r="BA167" s="163"/>
      <c r="BB167" s="163"/>
      <c r="BC167" s="163"/>
      <c r="BD167" s="163"/>
      <c r="BE167" s="163"/>
      <c r="BF167" s="163"/>
      <c r="BG167" s="163"/>
      <c r="BH167" s="163"/>
    </row>
    <row r="168" spans="1:60" outlineLevel="2" x14ac:dyDescent="0.2">
      <c r="A168" s="164"/>
      <c r="B168" s="165"/>
      <c r="C168" s="182" t="s">
        <v>1144</v>
      </c>
      <c r="D168" s="183"/>
      <c r="E168" s="184"/>
      <c r="F168" s="162"/>
      <c r="G168" s="162"/>
      <c r="H168" s="162"/>
      <c r="I168" s="162"/>
      <c r="J168" s="162"/>
      <c r="K168" s="162"/>
      <c r="L168" s="162"/>
      <c r="M168" s="162"/>
      <c r="N168" s="166"/>
      <c r="O168" s="166"/>
      <c r="P168" s="166"/>
      <c r="Q168" s="166"/>
      <c r="R168" s="162"/>
      <c r="S168" s="162"/>
      <c r="T168" s="162"/>
      <c r="U168" s="162"/>
      <c r="V168" s="162"/>
      <c r="W168" s="162"/>
      <c r="X168" s="162"/>
      <c r="Y168" s="162"/>
      <c r="Z168" s="163"/>
      <c r="AA168" s="163"/>
      <c r="AB168" s="163"/>
      <c r="AC168" s="163"/>
      <c r="AD168" s="163"/>
      <c r="AE168" s="163"/>
      <c r="AF168" s="163"/>
      <c r="AG168" s="163" t="s">
        <v>222</v>
      </c>
      <c r="AH168" s="163">
        <v>0</v>
      </c>
      <c r="AI168" s="163"/>
      <c r="AJ168" s="163"/>
      <c r="AK168" s="163"/>
      <c r="AL168" s="163"/>
      <c r="AM168" s="163"/>
      <c r="AN168" s="163"/>
      <c r="AO168" s="163"/>
      <c r="AP168" s="163"/>
      <c r="AQ168" s="163"/>
      <c r="AR168" s="163"/>
      <c r="AS168" s="163"/>
      <c r="AT168" s="163"/>
      <c r="AU168" s="163"/>
      <c r="AV168" s="163"/>
      <c r="AW168" s="163"/>
      <c r="AX168" s="163"/>
      <c r="AY168" s="163"/>
      <c r="AZ168" s="163"/>
      <c r="BA168" s="163"/>
      <c r="BB168" s="163"/>
      <c r="BC168" s="163"/>
      <c r="BD168" s="163"/>
      <c r="BE168" s="163"/>
      <c r="BF168" s="163"/>
      <c r="BG168" s="163"/>
      <c r="BH168" s="163"/>
    </row>
    <row r="169" spans="1:60" outlineLevel="3" x14ac:dyDescent="0.2">
      <c r="A169" s="164"/>
      <c r="B169" s="165"/>
      <c r="C169" s="182" t="s">
        <v>1277</v>
      </c>
      <c r="D169" s="183"/>
      <c r="E169" s="184">
        <v>1</v>
      </c>
      <c r="F169" s="162"/>
      <c r="G169" s="162"/>
      <c r="H169" s="162"/>
      <c r="I169" s="162"/>
      <c r="J169" s="162"/>
      <c r="K169" s="162"/>
      <c r="L169" s="162"/>
      <c r="M169" s="162"/>
      <c r="N169" s="166"/>
      <c r="O169" s="166"/>
      <c r="P169" s="166"/>
      <c r="Q169" s="166"/>
      <c r="R169" s="162"/>
      <c r="S169" s="162"/>
      <c r="T169" s="162"/>
      <c r="U169" s="162"/>
      <c r="V169" s="162"/>
      <c r="W169" s="162"/>
      <c r="X169" s="162"/>
      <c r="Y169" s="162"/>
      <c r="Z169" s="163"/>
      <c r="AA169" s="163"/>
      <c r="AB169" s="163"/>
      <c r="AC169" s="163"/>
      <c r="AD169" s="163"/>
      <c r="AE169" s="163"/>
      <c r="AF169" s="163"/>
      <c r="AG169" s="163" t="s">
        <v>222</v>
      </c>
      <c r="AH169" s="163">
        <v>0</v>
      </c>
      <c r="AI169" s="163"/>
      <c r="AJ169" s="163"/>
      <c r="AK169" s="163"/>
      <c r="AL169" s="163"/>
      <c r="AM169" s="163"/>
      <c r="AN169" s="163"/>
      <c r="AO169" s="163"/>
      <c r="AP169" s="163"/>
      <c r="AQ169" s="163"/>
      <c r="AR169" s="163"/>
      <c r="AS169" s="163"/>
      <c r="AT169" s="163"/>
      <c r="AU169" s="163"/>
      <c r="AV169" s="163"/>
      <c r="AW169" s="163"/>
      <c r="AX169" s="163"/>
      <c r="AY169" s="163"/>
      <c r="AZ169" s="163"/>
      <c r="BA169" s="163"/>
      <c r="BB169" s="163"/>
      <c r="BC169" s="163"/>
      <c r="BD169" s="163"/>
      <c r="BE169" s="163"/>
      <c r="BF169" s="163"/>
      <c r="BG169" s="163"/>
      <c r="BH169" s="163"/>
    </row>
    <row r="170" spans="1:60" outlineLevel="1" x14ac:dyDescent="0.2">
      <c r="A170" s="155">
        <v>50</v>
      </c>
      <c r="B170" s="156" t="s">
        <v>1278</v>
      </c>
      <c r="C170" s="157" t="s">
        <v>1279</v>
      </c>
      <c r="D170" s="158" t="s">
        <v>1263</v>
      </c>
      <c r="E170" s="159">
        <v>1</v>
      </c>
      <c r="F170" s="11"/>
      <c r="G170" s="160">
        <f>ROUND(E170*F170,2)</f>
        <v>0</v>
      </c>
      <c r="H170" s="11">
        <v>0</v>
      </c>
      <c r="I170" s="160">
        <f>ROUND(E170*H170,2)</f>
        <v>0</v>
      </c>
      <c r="J170" s="11">
        <v>69650</v>
      </c>
      <c r="K170" s="160">
        <f>ROUND(E170*J170,2)</f>
        <v>69650</v>
      </c>
      <c r="L170" s="160">
        <v>21</v>
      </c>
      <c r="M170" s="160">
        <f>G170*(1+L170/100)</f>
        <v>0</v>
      </c>
      <c r="N170" s="159">
        <v>0</v>
      </c>
      <c r="O170" s="159">
        <f>ROUND(E170*N170,2)</f>
        <v>0</v>
      </c>
      <c r="P170" s="159">
        <v>0</v>
      </c>
      <c r="Q170" s="159">
        <f>ROUND(E170*P170,2)</f>
        <v>0</v>
      </c>
      <c r="R170" s="160"/>
      <c r="S170" s="160" t="s">
        <v>173</v>
      </c>
      <c r="T170" s="161" t="s">
        <v>174</v>
      </c>
      <c r="U170" s="162">
        <v>0</v>
      </c>
      <c r="V170" s="162">
        <f>ROUND(E170*U170,2)</f>
        <v>0</v>
      </c>
      <c r="W170" s="162"/>
      <c r="X170" s="162" t="s">
        <v>218</v>
      </c>
      <c r="Y170" s="162" t="s">
        <v>175</v>
      </c>
      <c r="Z170" s="163"/>
      <c r="AA170" s="163"/>
      <c r="AB170" s="163"/>
      <c r="AC170" s="163"/>
      <c r="AD170" s="163"/>
      <c r="AE170" s="163"/>
      <c r="AF170" s="163"/>
      <c r="AG170" s="163" t="s">
        <v>219</v>
      </c>
      <c r="AH170" s="163"/>
      <c r="AI170" s="163"/>
      <c r="AJ170" s="163"/>
      <c r="AK170" s="163"/>
      <c r="AL170" s="163"/>
      <c r="AM170" s="163"/>
      <c r="AN170" s="163"/>
      <c r="AO170" s="163"/>
      <c r="AP170" s="163"/>
      <c r="AQ170" s="163"/>
      <c r="AR170" s="163"/>
      <c r="AS170" s="163"/>
      <c r="AT170" s="163"/>
      <c r="AU170" s="163"/>
      <c r="AV170" s="163"/>
      <c r="AW170" s="163"/>
      <c r="AX170" s="163"/>
      <c r="AY170" s="163"/>
      <c r="AZ170" s="163"/>
      <c r="BA170" s="163"/>
      <c r="BB170" s="163"/>
      <c r="BC170" s="163"/>
      <c r="BD170" s="163"/>
      <c r="BE170" s="163"/>
      <c r="BF170" s="163"/>
      <c r="BG170" s="163"/>
      <c r="BH170" s="163"/>
    </row>
    <row r="171" spans="1:60" ht="22.5" outlineLevel="2" x14ac:dyDescent="0.2">
      <c r="A171" s="164"/>
      <c r="B171" s="165"/>
      <c r="C171" s="258" t="s">
        <v>1704</v>
      </c>
      <c r="D171" s="259"/>
      <c r="E171" s="259"/>
      <c r="F171" s="259"/>
      <c r="G171" s="259"/>
      <c r="H171" s="162"/>
      <c r="I171" s="162"/>
      <c r="J171" s="162"/>
      <c r="K171" s="162"/>
      <c r="L171" s="162"/>
      <c r="M171" s="162"/>
      <c r="N171" s="166"/>
      <c r="O171" s="166"/>
      <c r="P171" s="166"/>
      <c r="Q171" s="166"/>
      <c r="R171" s="162"/>
      <c r="S171" s="162"/>
      <c r="T171" s="162"/>
      <c r="U171" s="162"/>
      <c r="V171" s="162"/>
      <c r="W171" s="162"/>
      <c r="X171" s="162"/>
      <c r="Y171" s="162"/>
      <c r="Z171" s="163"/>
      <c r="AA171" s="163"/>
      <c r="AB171" s="163"/>
      <c r="AC171" s="163"/>
      <c r="AD171" s="163"/>
      <c r="AE171" s="163"/>
      <c r="AF171" s="163"/>
      <c r="AG171" s="163" t="s">
        <v>178</v>
      </c>
      <c r="AH171" s="163"/>
      <c r="AI171" s="163"/>
      <c r="AJ171" s="163"/>
      <c r="AK171" s="163"/>
      <c r="AL171" s="163"/>
      <c r="AM171" s="163"/>
      <c r="AN171" s="163"/>
      <c r="AO171" s="163"/>
      <c r="AP171" s="163"/>
      <c r="AQ171" s="163"/>
      <c r="AR171" s="163"/>
      <c r="AS171" s="163"/>
      <c r="AT171" s="163"/>
      <c r="AU171" s="163"/>
      <c r="AV171" s="163"/>
      <c r="AW171" s="163"/>
      <c r="AX171" s="163"/>
      <c r="AY171" s="163"/>
      <c r="AZ171" s="163"/>
      <c r="BA171" s="173" t="str">
        <f>C171</f>
        <v>2x Membránové dávkovací čerpadlo (Grundfos nebo Prominent) s příslušenstvím, regulace frekvence dávky přímo na čerpadle, pohon solenoid, dávkování z plynotěsného zásobníkuu o objemu min. 10 l.</v>
      </c>
      <c r="BB171" s="163"/>
      <c r="BC171" s="163"/>
      <c r="BD171" s="163"/>
      <c r="BE171" s="163"/>
      <c r="BF171" s="163"/>
      <c r="BG171" s="163"/>
      <c r="BH171" s="163"/>
    </row>
    <row r="172" spans="1:60" outlineLevel="3" x14ac:dyDescent="0.2">
      <c r="A172" s="164"/>
      <c r="B172" s="165"/>
      <c r="C172" s="260" t="s">
        <v>1280</v>
      </c>
      <c r="D172" s="261"/>
      <c r="E172" s="261"/>
      <c r="F172" s="261"/>
      <c r="G172" s="261"/>
      <c r="H172" s="162"/>
      <c r="I172" s="162"/>
      <c r="J172" s="162"/>
      <c r="K172" s="162"/>
      <c r="L172" s="162"/>
      <c r="M172" s="162"/>
      <c r="N172" s="166"/>
      <c r="O172" s="166"/>
      <c r="P172" s="166"/>
      <c r="Q172" s="166"/>
      <c r="R172" s="162"/>
      <c r="S172" s="162"/>
      <c r="T172" s="162"/>
      <c r="U172" s="162"/>
      <c r="V172" s="162"/>
      <c r="W172" s="162"/>
      <c r="X172" s="162"/>
      <c r="Y172" s="162"/>
      <c r="Z172" s="163"/>
      <c r="AA172" s="163"/>
      <c r="AB172" s="163"/>
      <c r="AC172" s="163"/>
      <c r="AD172" s="163"/>
      <c r="AE172" s="163"/>
      <c r="AF172" s="163"/>
      <c r="AG172" s="163" t="s">
        <v>178</v>
      </c>
      <c r="AH172" s="163"/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  <c r="AU172" s="163"/>
      <c r="AV172" s="163"/>
      <c r="AW172" s="163"/>
      <c r="AX172" s="163"/>
      <c r="AY172" s="163"/>
      <c r="AZ172" s="163"/>
      <c r="BA172" s="163"/>
      <c r="BB172" s="163"/>
      <c r="BC172" s="163"/>
      <c r="BD172" s="163"/>
      <c r="BE172" s="163"/>
      <c r="BF172" s="163"/>
      <c r="BG172" s="163"/>
      <c r="BH172" s="163"/>
    </row>
    <row r="173" spans="1:60" ht="22.5" outlineLevel="3" x14ac:dyDescent="0.2">
      <c r="A173" s="164"/>
      <c r="B173" s="165"/>
      <c r="C173" s="260" t="s">
        <v>1705</v>
      </c>
      <c r="D173" s="261"/>
      <c r="E173" s="261"/>
      <c r="F173" s="261"/>
      <c r="G173" s="261"/>
      <c r="H173" s="162"/>
      <c r="I173" s="162"/>
      <c r="J173" s="162"/>
      <c r="K173" s="162"/>
      <c r="L173" s="162"/>
      <c r="M173" s="162"/>
      <c r="N173" s="166"/>
      <c r="O173" s="166"/>
      <c r="P173" s="166"/>
      <c r="Q173" s="166"/>
      <c r="R173" s="162"/>
      <c r="S173" s="162"/>
      <c r="T173" s="162"/>
      <c r="U173" s="162"/>
      <c r="V173" s="162"/>
      <c r="W173" s="162"/>
      <c r="X173" s="162"/>
      <c r="Y173" s="162"/>
      <c r="Z173" s="163"/>
      <c r="AA173" s="163"/>
      <c r="AB173" s="163"/>
      <c r="AC173" s="163"/>
      <c r="AD173" s="163"/>
      <c r="AE173" s="163"/>
      <c r="AF173" s="163"/>
      <c r="AG173" s="163" t="s">
        <v>178</v>
      </c>
      <c r="AH173" s="163"/>
      <c r="AI173" s="163"/>
      <c r="AJ173" s="163"/>
      <c r="AK173" s="163"/>
      <c r="AL173" s="163"/>
      <c r="AM173" s="163"/>
      <c r="AN173" s="163"/>
      <c r="AO173" s="163"/>
      <c r="AP173" s="163"/>
      <c r="AQ173" s="163"/>
      <c r="AR173" s="163"/>
      <c r="AS173" s="163"/>
      <c r="AT173" s="163"/>
      <c r="AU173" s="163"/>
      <c r="AV173" s="163"/>
      <c r="AW173" s="163"/>
      <c r="AX173" s="163"/>
      <c r="AY173" s="163"/>
      <c r="AZ173" s="163"/>
      <c r="BA173" s="173" t="str">
        <f>C173</f>
        <v>Příslušenství: odvzdušňovací ventil, sací ventil, dávkovací ventil, sací a výtlačná hadička, konzola pro uchycení na stěnu, univerzální řídící kabel, plovákový spínač, zásobní plynotěsná nádrž PE objem min. 10l dalšího příslušenství</v>
      </c>
      <c r="BB173" s="163"/>
      <c r="BC173" s="163"/>
      <c r="BD173" s="163"/>
      <c r="BE173" s="163"/>
      <c r="BF173" s="163"/>
      <c r="BG173" s="163"/>
      <c r="BH173" s="163"/>
    </row>
    <row r="174" spans="1:60" outlineLevel="3" x14ac:dyDescent="0.2">
      <c r="A174" s="164"/>
      <c r="B174" s="165"/>
      <c r="C174" s="260" t="s">
        <v>1337</v>
      </c>
      <c r="D174" s="261"/>
      <c r="E174" s="261"/>
      <c r="F174" s="261"/>
      <c r="G174" s="261"/>
      <c r="H174" s="162"/>
      <c r="I174" s="162"/>
      <c r="J174" s="162"/>
      <c r="K174" s="162"/>
      <c r="L174" s="162"/>
      <c r="M174" s="162"/>
      <c r="N174" s="166"/>
      <c r="O174" s="166"/>
      <c r="P174" s="166"/>
      <c r="Q174" s="166"/>
      <c r="R174" s="162"/>
      <c r="S174" s="162"/>
      <c r="T174" s="162"/>
      <c r="U174" s="162"/>
      <c r="V174" s="162"/>
      <c r="W174" s="162"/>
      <c r="X174" s="162"/>
      <c r="Y174" s="162"/>
      <c r="Z174" s="163"/>
      <c r="AA174" s="163"/>
      <c r="AB174" s="163"/>
      <c r="AC174" s="163"/>
      <c r="AD174" s="163"/>
      <c r="AE174" s="163"/>
      <c r="AF174" s="163"/>
      <c r="AG174" s="163" t="s">
        <v>178</v>
      </c>
      <c r="AH174" s="163"/>
      <c r="AI174" s="163"/>
      <c r="AJ174" s="163"/>
      <c r="AK174" s="163"/>
      <c r="AL174" s="163"/>
      <c r="AM174" s="163"/>
      <c r="AN174" s="163"/>
      <c r="AO174" s="163"/>
      <c r="AP174" s="163"/>
      <c r="AQ174" s="163"/>
      <c r="AR174" s="163"/>
      <c r="AS174" s="163"/>
      <c r="AT174" s="163"/>
      <c r="AU174" s="163"/>
      <c r="AV174" s="163"/>
      <c r="AW174" s="163"/>
      <c r="AX174" s="163"/>
      <c r="AY174" s="163"/>
      <c r="AZ174" s="163"/>
      <c r="BA174" s="163"/>
      <c r="BB174" s="163"/>
      <c r="BC174" s="163"/>
      <c r="BD174" s="163"/>
      <c r="BE174" s="163"/>
      <c r="BF174" s="163"/>
      <c r="BG174" s="163"/>
      <c r="BH174" s="163"/>
    </row>
    <row r="175" spans="1:60" outlineLevel="3" x14ac:dyDescent="0.2">
      <c r="A175" s="164"/>
      <c r="B175" s="165"/>
      <c r="C175" s="260" t="s">
        <v>1281</v>
      </c>
      <c r="D175" s="261"/>
      <c r="E175" s="261"/>
      <c r="F175" s="261"/>
      <c r="G175" s="261"/>
      <c r="H175" s="162"/>
      <c r="I175" s="162"/>
      <c r="J175" s="162"/>
      <c r="K175" s="162"/>
      <c r="L175" s="162"/>
      <c r="M175" s="162"/>
      <c r="N175" s="166"/>
      <c r="O175" s="166"/>
      <c r="P175" s="166"/>
      <c r="Q175" s="166"/>
      <c r="R175" s="162"/>
      <c r="S175" s="162"/>
      <c r="T175" s="162"/>
      <c r="U175" s="162"/>
      <c r="V175" s="162"/>
      <c r="W175" s="162"/>
      <c r="X175" s="162"/>
      <c r="Y175" s="162"/>
      <c r="Z175" s="163"/>
      <c r="AA175" s="163"/>
      <c r="AB175" s="163"/>
      <c r="AC175" s="163"/>
      <c r="AD175" s="163"/>
      <c r="AE175" s="163"/>
      <c r="AF175" s="163"/>
      <c r="AG175" s="163" t="s">
        <v>178</v>
      </c>
      <c r="AH175" s="163"/>
      <c r="AI175" s="163"/>
      <c r="AJ175" s="163"/>
      <c r="AK175" s="163"/>
      <c r="AL175" s="163"/>
      <c r="AM175" s="163"/>
      <c r="AN175" s="163"/>
      <c r="AO175" s="163"/>
      <c r="AP175" s="163"/>
      <c r="AQ175" s="163"/>
      <c r="AR175" s="163"/>
      <c r="AS175" s="163"/>
      <c r="AT175" s="163"/>
      <c r="AU175" s="163"/>
      <c r="AV175" s="163"/>
      <c r="AW175" s="163"/>
      <c r="AX175" s="163"/>
      <c r="AY175" s="163"/>
      <c r="AZ175" s="163"/>
      <c r="BA175" s="163"/>
      <c r="BB175" s="163"/>
      <c r="BC175" s="163"/>
      <c r="BD175" s="163"/>
      <c r="BE175" s="163"/>
      <c r="BF175" s="163"/>
      <c r="BG175" s="163"/>
      <c r="BH175" s="163"/>
    </row>
    <row r="176" spans="1:60" outlineLevel="2" x14ac:dyDescent="0.2">
      <c r="A176" s="164"/>
      <c r="B176" s="165"/>
      <c r="C176" s="182" t="s">
        <v>1144</v>
      </c>
      <c r="D176" s="183"/>
      <c r="E176" s="184"/>
      <c r="F176" s="162"/>
      <c r="G176" s="162"/>
      <c r="H176" s="162"/>
      <c r="I176" s="162"/>
      <c r="J176" s="162"/>
      <c r="K176" s="162"/>
      <c r="L176" s="162"/>
      <c r="M176" s="162"/>
      <c r="N176" s="166"/>
      <c r="O176" s="166"/>
      <c r="P176" s="166"/>
      <c r="Q176" s="166"/>
      <c r="R176" s="162"/>
      <c r="S176" s="162"/>
      <c r="T176" s="162"/>
      <c r="U176" s="162"/>
      <c r="V176" s="162"/>
      <c r="W176" s="162"/>
      <c r="X176" s="162"/>
      <c r="Y176" s="162"/>
      <c r="Z176" s="163"/>
      <c r="AA176" s="163"/>
      <c r="AB176" s="163"/>
      <c r="AC176" s="163"/>
      <c r="AD176" s="163"/>
      <c r="AE176" s="163"/>
      <c r="AF176" s="163"/>
      <c r="AG176" s="163" t="s">
        <v>222</v>
      </c>
      <c r="AH176" s="163">
        <v>0</v>
      </c>
      <c r="AI176" s="163"/>
      <c r="AJ176" s="163"/>
      <c r="AK176" s="163"/>
      <c r="AL176" s="163"/>
      <c r="AM176" s="163"/>
      <c r="AN176" s="163"/>
      <c r="AO176" s="163"/>
      <c r="AP176" s="163"/>
      <c r="AQ176" s="163"/>
      <c r="AR176" s="163"/>
      <c r="AS176" s="163"/>
      <c r="AT176" s="163"/>
      <c r="AU176" s="163"/>
      <c r="AV176" s="163"/>
      <c r="AW176" s="163"/>
      <c r="AX176" s="163"/>
      <c r="AY176" s="163"/>
      <c r="AZ176" s="163"/>
      <c r="BA176" s="163"/>
      <c r="BB176" s="163"/>
      <c r="BC176" s="163"/>
      <c r="BD176" s="163"/>
      <c r="BE176" s="163"/>
      <c r="BF176" s="163"/>
      <c r="BG176" s="163"/>
      <c r="BH176" s="163"/>
    </row>
    <row r="177" spans="1:60" outlineLevel="3" x14ac:dyDescent="0.2">
      <c r="A177" s="164"/>
      <c r="B177" s="165"/>
      <c r="C177" s="182" t="s">
        <v>1282</v>
      </c>
      <c r="D177" s="183"/>
      <c r="E177" s="184">
        <v>1</v>
      </c>
      <c r="F177" s="162"/>
      <c r="G177" s="162"/>
      <c r="H177" s="162"/>
      <c r="I177" s="162"/>
      <c r="J177" s="162"/>
      <c r="K177" s="162"/>
      <c r="L177" s="162"/>
      <c r="M177" s="162"/>
      <c r="N177" s="166"/>
      <c r="O177" s="166"/>
      <c r="P177" s="166"/>
      <c r="Q177" s="166"/>
      <c r="R177" s="162"/>
      <c r="S177" s="162"/>
      <c r="T177" s="162"/>
      <c r="U177" s="162"/>
      <c r="V177" s="162"/>
      <c r="W177" s="162"/>
      <c r="X177" s="162"/>
      <c r="Y177" s="162"/>
      <c r="Z177" s="163"/>
      <c r="AA177" s="163"/>
      <c r="AB177" s="163"/>
      <c r="AC177" s="163"/>
      <c r="AD177" s="163"/>
      <c r="AE177" s="163"/>
      <c r="AF177" s="163"/>
      <c r="AG177" s="163" t="s">
        <v>222</v>
      </c>
      <c r="AH177" s="163">
        <v>0</v>
      </c>
      <c r="AI177" s="163"/>
      <c r="AJ177" s="163"/>
      <c r="AK177" s="163"/>
      <c r="AL177" s="163"/>
      <c r="AM177" s="163"/>
      <c r="AN177" s="163"/>
      <c r="AO177" s="163"/>
      <c r="AP177" s="163"/>
      <c r="AQ177" s="163"/>
      <c r="AR177" s="163"/>
      <c r="AS177" s="163"/>
      <c r="AT177" s="163"/>
      <c r="AU177" s="163"/>
      <c r="AV177" s="163"/>
      <c r="AW177" s="163"/>
      <c r="AX177" s="163"/>
      <c r="AY177" s="163"/>
      <c r="AZ177" s="163"/>
      <c r="BA177" s="163"/>
      <c r="BB177" s="163"/>
      <c r="BC177" s="163"/>
      <c r="BD177" s="163"/>
      <c r="BE177" s="163"/>
      <c r="BF177" s="163"/>
      <c r="BG177" s="163"/>
      <c r="BH177" s="163"/>
    </row>
    <row r="178" spans="1:60" ht="22.5" outlineLevel="1" x14ac:dyDescent="0.2">
      <c r="A178" s="155">
        <v>51</v>
      </c>
      <c r="B178" s="156" t="s">
        <v>1283</v>
      </c>
      <c r="C178" s="157" t="s">
        <v>1284</v>
      </c>
      <c r="D178" s="158" t="s">
        <v>266</v>
      </c>
      <c r="E178" s="159">
        <v>1</v>
      </c>
      <c r="F178" s="11"/>
      <c r="G178" s="160">
        <f>ROUND(E178*F178,2)</f>
        <v>0</v>
      </c>
      <c r="H178" s="11">
        <v>0</v>
      </c>
      <c r="I178" s="160">
        <f>ROUND(E178*H178,2)</f>
        <v>0</v>
      </c>
      <c r="J178" s="11">
        <v>3407</v>
      </c>
      <c r="K178" s="160">
        <f>ROUND(E178*J178,2)</f>
        <v>3407</v>
      </c>
      <c r="L178" s="160">
        <v>21</v>
      </c>
      <c r="M178" s="160">
        <f>G178*(1+L178/100)</f>
        <v>0</v>
      </c>
      <c r="N178" s="159">
        <v>0</v>
      </c>
      <c r="O178" s="159">
        <f>ROUND(E178*N178,2)</f>
        <v>0</v>
      </c>
      <c r="P178" s="159">
        <v>2.8700000000000002E-3</v>
      </c>
      <c r="Q178" s="159">
        <f>ROUND(E178*P178,2)</f>
        <v>0</v>
      </c>
      <c r="R178" s="160"/>
      <c r="S178" s="160" t="s">
        <v>173</v>
      </c>
      <c r="T178" s="161" t="s">
        <v>174</v>
      </c>
      <c r="U178" s="162">
        <v>7.1</v>
      </c>
      <c r="V178" s="162">
        <f>ROUND(E178*U178,2)</f>
        <v>7.1</v>
      </c>
      <c r="W178" s="162"/>
      <c r="X178" s="162" t="s">
        <v>218</v>
      </c>
      <c r="Y178" s="162" t="s">
        <v>175</v>
      </c>
      <c r="Z178" s="163"/>
      <c r="AA178" s="163"/>
      <c r="AB178" s="163"/>
      <c r="AC178" s="163"/>
      <c r="AD178" s="163"/>
      <c r="AE178" s="163"/>
      <c r="AF178" s="163"/>
      <c r="AG178" s="163" t="s">
        <v>219</v>
      </c>
      <c r="AH178" s="163"/>
      <c r="AI178" s="163"/>
      <c r="AJ178" s="163"/>
      <c r="AK178" s="163"/>
      <c r="AL178" s="163"/>
      <c r="AM178" s="163"/>
      <c r="AN178" s="163"/>
      <c r="AO178" s="163"/>
      <c r="AP178" s="163"/>
      <c r="AQ178" s="163"/>
      <c r="AR178" s="163"/>
      <c r="AS178" s="163"/>
      <c r="AT178" s="163"/>
      <c r="AU178" s="163"/>
      <c r="AV178" s="163"/>
      <c r="AW178" s="163"/>
      <c r="AX178" s="163"/>
      <c r="AY178" s="163"/>
      <c r="AZ178" s="163"/>
      <c r="BA178" s="163"/>
      <c r="BB178" s="163"/>
      <c r="BC178" s="163"/>
      <c r="BD178" s="163"/>
      <c r="BE178" s="163"/>
      <c r="BF178" s="163"/>
      <c r="BG178" s="163"/>
      <c r="BH178" s="163"/>
    </row>
    <row r="179" spans="1:60" outlineLevel="2" x14ac:dyDescent="0.2">
      <c r="A179" s="164"/>
      <c r="B179" s="165"/>
      <c r="C179" s="182" t="s">
        <v>1144</v>
      </c>
      <c r="D179" s="183"/>
      <c r="E179" s="184"/>
      <c r="F179" s="162"/>
      <c r="G179" s="162"/>
      <c r="H179" s="162"/>
      <c r="I179" s="162"/>
      <c r="J179" s="162"/>
      <c r="K179" s="162"/>
      <c r="L179" s="162"/>
      <c r="M179" s="162"/>
      <c r="N179" s="166"/>
      <c r="O179" s="166"/>
      <c r="P179" s="166"/>
      <c r="Q179" s="166"/>
      <c r="R179" s="162"/>
      <c r="S179" s="162"/>
      <c r="T179" s="162"/>
      <c r="U179" s="162"/>
      <c r="V179" s="162"/>
      <c r="W179" s="162"/>
      <c r="X179" s="162"/>
      <c r="Y179" s="162"/>
      <c r="Z179" s="163"/>
      <c r="AA179" s="163"/>
      <c r="AB179" s="163"/>
      <c r="AC179" s="163"/>
      <c r="AD179" s="163"/>
      <c r="AE179" s="163"/>
      <c r="AF179" s="163"/>
      <c r="AG179" s="163" t="s">
        <v>222</v>
      </c>
      <c r="AH179" s="163">
        <v>0</v>
      </c>
      <c r="AI179" s="163"/>
      <c r="AJ179" s="163"/>
      <c r="AK179" s="163"/>
      <c r="AL179" s="163"/>
      <c r="AM179" s="163"/>
      <c r="AN179" s="163"/>
      <c r="AO179" s="163"/>
      <c r="AP179" s="163"/>
      <c r="AQ179" s="163"/>
      <c r="AR179" s="163"/>
      <c r="AS179" s="163"/>
      <c r="AT179" s="163"/>
      <c r="AU179" s="163"/>
      <c r="AV179" s="163"/>
      <c r="AW179" s="163"/>
      <c r="AX179" s="163"/>
      <c r="AY179" s="163"/>
      <c r="AZ179" s="163"/>
      <c r="BA179" s="163"/>
      <c r="BB179" s="163"/>
      <c r="BC179" s="163"/>
      <c r="BD179" s="163"/>
      <c r="BE179" s="163"/>
      <c r="BF179" s="163"/>
      <c r="BG179" s="163"/>
      <c r="BH179" s="163"/>
    </row>
    <row r="180" spans="1:60" outlineLevel="3" x14ac:dyDescent="0.2">
      <c r="A180" s="164"/>
      <c r="B180" s="165"/>
      <c r="C180" s="182" t="s">
        <v>1285</v>
      </c>
      <c r="D180" s="183"/>
      <c r="E180" s="184">
        <v>1</v>
      </c>
      <c r="F180" s="162"/>
      <c r="G180" s="162"/>
      <c r="H180" s="162"/>
      <c r="I180" s="162"/>
      <c r="J180" s="162"/>
      <c r="K180" s="162"/>
      <c r="L180" s="162"/>
      <c r="M180" s="162"/>
      <c r="N180" s="166"/>
      <c r="O180" s="166"/>
      <c r="P180" s="166"/>
      <c r="Q180" s="166"/>
      <c r="R180" s="162"/>
      <c r="S180" s="162"/>
      <c r="T180" s="162"/>
      <c r="U180" s="162"/>
      <c r="V180" s="162"/>
      <c r="W180" s="162"/>
      <c r="X180" s="162"/>
      <c r="Y180" s="162"/>
      <c r="Z180" s="163"/>
      <c r="AA180" s="163"/>
      <c r="AB180" s="163"/>
      <c r="AC180" s="163"/>
      <c r="AD180" s="163"/>
      <c r="AE180" s="163"/>
      <c r="AF180" s="163"/>
      <c r="AG180" s="163" t="s">
        <v>222</v>
      </c>
      <c r="AH180" s="163">
        <v>0</v>
      </c>
      <c r="AI180" s="163"/>
      <c r="AJ180" s="163"/>
      <c r="AK180" s="163"/>
      <c r="AL180" s="163"/>
      <c r="AM180" s="163"/>
      <c r="AN180" s="163"/>
      <c r="AO180" s="163"/>
      <c r="AP180" s="163"/>
      <c r="AQ180" s="163"/>
      <c r="AR180" s="163"/>
      <c r="AS180" s="163"/>
      <c r="AT180" s="163"/>
      <c r="AU180" s="163"/>
      <c r="AV180" s="163"/>
      <c r="AW180" s="163"/>
      <c r="AX180" s="163"/>
      <c r="AY180" s="163"/>
      <c r="AZ180" s="163"/>
      <c r="BA180" s="163"/>
      <c r="BB180" s="163"/>
      <c r="BC180" s="163"/>
      <c r="BD180" s="163"/>
      <c r="BE180" s="163"/>
      <c r="BF180" s="163"/>
      <c r="BG180" s="163"/>
      <c r="BH180" s="163"/>
    </row>
    <row r="181" spans="1:60" ht="22.5" outlineLevel="1" x14ac:dyDescent="0.2">
      <c r="A181" s="155">
        <v>52</v>
      </c>
      <c r="B181" s="156" t="s">
        <v>1286</v>
      </c>
      <c r="C181" s="157" t="s">
        <v>1287</v>
      </c>
      <c r="D181" s="158" t="s">
        <v>266</v>
      </c>
      <c r="E181" s="159">
        <v>1</v>
      </c>
      <c r="F181" s="11"/>
      <c r="G181" s="160">
        <f>ROUND(E181*F181,2)</f>
        <v>0</v>
      </c>
      <c r="H181" s="11">
        <v>0</v>
      </c>
      <c r="I181" s="160">
        <f>ROUND(E181*H181,2)</f>
        <v>0</v>
      </c>
      <c r="J181" s="11">
        <v>3014</v>
      </c>
      <c r="K181" s="160">
        <f>ROUND(E181*J181,2)</f>
        <v>3014</v>
      </c>
      <c r="L181" s="160">
        <v>21</v>
      </c>
      <c r="M181" s="160">
        <f>G181*(1+L181/100)</f>
        <v>0</v>
      </c>
      <c r="N181" s="159">
        <v>0</v>
      </c>
      <c r="O181" s="159">
        <f>ROUND(E181*N181,2)</f>
        <v>0</v>
      </c>
      <c r="P181" s="159">
        <v>2.8700000000000002E-3</v>
      </c>
      <c r="Q181" s="159">
        <f>ROUND(E181*P181,2)</f>
        <v>0</v>
      </c>
      <c r="R181" s="160"/>
      <c r="S181" s="160" t="s">
        <v>173</v>
      </c>
      <c r="T181" s="161" t="s">
        <v>174</v>
      </c>
      <c r="U181" s="162">
        <v>6.2</v>
      </c>
      <c r="V181" s="162">
        <f>ROUND(E181*U181,2)</f>
        <v>6.2</v>
      </c>
      <c r="W181" s="162"/>
      <c r="X181" s="162" t="s">
        <v>218</v>
      </c>
      <c r="Y181" s="162" t="s">
        <v>175</v>
      </c>
      <c r="Z181" s="163"/>
      <c r="AA181" s="163"/>
      <c r="AB181" s="163"/>
      <c r="AC181" s="163"/>
      <c r="AD181" s="163"/>
      <c r="AE181" s="163"/>
      <c r="AF181" s="163"/>
      <c r="AG181" s="163" t="s">
        <v>219</v>
      </c>
      <c r="AH181" s="163"/>
      <c r="AI181" s="163"/>
      <c r="AJ181" s="163"/>
      <c r="AK181" s="163"/>
      <c r="AL181" s="163"/>
      <c r="AM181" s="163"/>
      <c r="AN181" s="163"/>
      <c r="AO181" s="163"/>
      <c r="AP181" s="163"/>
      <c r="AQ181" s="163"/>
      <c r="AR181" s="163"/>
      <c r="AS181" s="163"/>
      <c r="AT181" s="163"/>
      <c r="AU181" s="163"/>
      <c r="AV181" s="163"/>
      <c r="AW181" s="163"/>
      <c r="AX181" s="163"/>
      <c r="AY181" s="163"/>
      <c r="AZ181" s="163"/>
      <c r="BA181" s="163"/>
      <c r="BB181" s="163"/>
      <c r="BC181" s="163"/>
      <c r="BD181" s="163"/>
      <c r="BE181" s="163"/>
      <c r="BF181" s="163"/>
      <c r="BG181" s="163"/>
      <c r="BH181" s="163"/>
    </row>
    <row r="182" spans="1:60" outlineLevel="2" x14ac:dyDescent="0.2">
      <c r="A182" s="164"/>
      <c r="B182" s="165"/>
      <c r="C182" s="182" t="s">
        <v>1144</v>
      </c>
      <c r="D182" s="183"/>
      <c r="E182" s="184"/>
      <c r="F182" s="162"/>
      <c r="G182" s="162"/>
      <c r="H182" s="162"/>
      <c r="I182" s="162"/>
      <c r="J182" s="162"/>
      <c r="K182" s="162"/>
      <c r="L182" s="162"/>
      <c r="M182" s="162"/>
      <c r="N182" s="166"/>
      <c r="O182" s="166"/>
      <c r="P182" s="166"/>
      <c r="Q182" s="166"/>
      <c r="R182" s="162"/>
      <c r="S182" s="162"/>
      <c r="T182" s="162"/>
      <c r="U182" s="162"/>
      <c r="V182" s="162"/>
      <c r="W182" s="162"/>
      <c r="X182" s="162"/>
      <c r="Y182" s="162"/>
      <c r="Z182" s="163"/>
      <c r="AA182" s="163"/>
      <c r="AB182" s="163"/>
      <c r="AC182" s="163"/>
      <c r="AD182" s="163"/>
      <c r="AE182" s="163"/>
      <c r="AF182" s="163"/>
      <c r="AG182" s="163" t="s">
        <v>222</v>
      </c>
      <c r="AH182" s="163">
        <v>0</v>
      </c>
      <c r="AI182" s="163"/>
      <c r="AJ182" s="163"/>
      <c r="AK182" s="163"/>
      <c r="AL182" s="163"/>
      <c r="AM182" s="163"/>
      <c r="AN182" s="163"/>
      <c r="AO182" s="163"/>
      <c r="AP182" s="163"/>
      <c r="AQ182" s="163"/>
      <c r="AR182" s="163"/>
      <c r="AS182" s="163"/>
      <c r="AT182" s="163"/>
      <c r="AU182" s="163"/>
      <c r="AV182" s="163"/>
      <c r="AW182" s="163"/>
      <c r="AX182" s="163"/>
      <c r="AY182" s="163"/>
      <c r="AZ182" s="163"/>
      <c r="BA182" s="163"/>
      <c r="BB182" s="163"/>
      <c r="BC182" s="163"/>
      <c r="BD182" s="163"/>
      <c r="BE182" s="163"/>
      <c r="BF182" s="163"/>
      <c r="BG182" s="163"/>
      <c r="BH182" s="163"/>
    </row>
    <row r="183" spans="1:60" outlineLevel="3" x14ac:dyDescent="0.2">
      <c r="A183" s="164"/>
      <c r="B183" s="165"/>
      <c r="C183" s="182" t="s">
        <v>1285</v>
      </c>
      <c r="D183" s="183"/>
      <c r="E183" s="184">
        <v>1</v>
      </c>
      <c r="F183" s="162"/>
      <c r="G183" s="162"/>
      <c r="H183" s="162"/>
      <c r="I183" s="162"/>
      <c r="J183" s="162"/>
      <c r="K183" s="162"/>
      <c r="L183" s="162"/>
      <c r="M183" s="162"/>
      <c r="N183" s="166"/>
      <c r="O183" s="166"/>
      <c r="P183" s="166"/>
      <c r="Q183" s="166"/>
      <c r="R183" s="162"/>
      <c r="S183" s="162"/>
      <c r="T183" s="162"/>
      <c r="U183" s="162"/>
      <c r="V183" s="162"/>
      <c r="W183" s="162"/>
      <c r="X183" s="162"/>
      <c r="Y183" s="162"/>
      <c r="Z183" s="163"/>
      <c r="AA183" s="163"/>
      <c r="AB183" s="163"/>
      <c r="AC183" s="163"/>
      <c r="AD183" s="163"/>
      <c r="AE183" s="163"/>
      <c r="AF183" s="163"/>
      <c r="AG183" s="163" t="s">
        <v>222</v>
      </c>
      <c r="AH183" s="163">
        <v>0</v>
      </c>
      <c r="AI183" s="163"/>
      <c r="AJ183" s="163"/>
      <c r="AK183" s="163"/>
      <c r="AL183" s="163"/>
      <c r="AM183" s="163"/>
      <c r="AN183" s="163"/>
      <c r="AO183" s="163"/>
      <c r="AP183" s="163"/>
      <c r="AQ183" s="163"/>
      <c r="AR183" s="163"/>
      <c r="AS183" s="163"/>
      <c r="AT183" s="163"/>
      <c r="AU183" s="163"/>
      <c r="AV183" s="163"/>
      <c r="AW183" s="163"/>
      <c r="AX183" s="163"/>
      <c r="AY183" s="163"/>
      <c r="AZ183" s="163"/>
      <c r="BA183" s="163"/>
      <c r="BB183" s="163"/>
      <c r="BC183" s="163"/>
      <c r="BD183" s="163"/>
      <c r="BE183" s="163"/>
      <c r="BF183" s="163"/>
      <c r="BG183" s="163"/>
      <c r="BH183" s="163"/>
    </row>
    <row r="184" spans="1:60" ht="22.5" outlineLevel="1" x14ac:dyDescent="0.2">
      <c r="A184" s="155">
        <v>53</v>
      </c>
      <c r="B184" s="156" t="s">
        <v>1288</v>
      </c>
      <c r="C184" s="157" t="s">
        <v>1289</v>
      </c>
      <c r="D184" s="158" t="s">
        <v>266</v>
      </c>
      <c r="E184" s="159">
        <v>12</v>
      </c>
      <c r="F184" s="11"/>
      <c r="G184" s="160">
        <f>ROUND(E184*F184,2)</f>
        <v>0</v>
      </c>
      <c r="H184" s="11">
        <v>0</v>
      </c>
      <c r="I184" s="160">
        <f>ROUND(E184*H184,2)</f>
        <v>0</v>
      </c>
      <c r="J184" s="11">
        <v>2681</v>
      </c>
      <c r="K184" s="160">
        <f>ROUND(E184*J184,2)</f>
        <v>32172</v>
      </c>
      <c r="L184" s="160">
        <v>21</v>
      </c>
      <c r="M184" s="160">
        <f>G184*(1+L184/100)</f>
        <v>0</v>
      </c>
      <c r="N184" s="159">
        <v>2.0400000000000001E-3</v>
      </c>
      <c r="O184" s="159">
        <f>ROUND(E184*N184,2)</f>
        <v>0.02</v>
      </c>
      <c r="P184" s="159">
        <v>3.6170000000000001E-2</v>
      </c>
      <c r="Q184" s="159">
        <f>ROUND(E184*P184,2)</f>
        <v>0.43</v>
      </c>
      <c r="R184" s="160"/>
      <c r="S184" s="160" t="s">
        <v>173</v>
      </c>
      <c r="T184" s="161" t="s">
        <v>174</v>
      </c>
      <c r="U184" s="162">
        <v>4</v>
      </c>
      <c r="V184" s="162">
        <f>ROUND(E184*U184,2)</f>
        <v>48</v>
      </c>
      <c r="W184" s="162"/>
      <c r="X184" s="162" t="s">
        <v>218</v>
      </c>
      <c r="Y184" s="162" t="s">
        <v>175</v>
      </c>
      <c r="Z184" s="163"/>
      <c r="AA184" s="163"/>
      <c r="AB184" s="163"/>
      <c r="AC184" s="163"/>
      <c r="AD184" s="163"/>
      <c r="AE184" s="163"/>
      <c r="AF184" s="163"/>
      <c r="AG184" s="163" t="s">
        <v>219</v>
      </c>
      <c r="AH184" s="163"/>
      <c r="AI184" s="163"/>
      <c r="AJ184" s="163"/>
      <c r="AK184" s="163"/>
      <c r="AL184" s="163"/>
      <c r="AM184" s="163"/>
      <c r="AN184" s="163"/>
      <c r="AO184" s="163"/>
      <c r="AP184" s="163"/>
      <c r="AQ184" s="163"/>
      <c r="AR184" s="163"/>
      <c r="AS184" s="163"/>
      <c r="AT184" s="163"/>
      <c r="AU184" s="163"/>
      <c r="AV184" s="163"/>
      <c r="AW184" s="163"/>
      <c r="AX184" s="163"/>
      <c r="AY184" s="163"/>
      <c r="AZ184" s="163"/>
      <c r="BA184" s="163"/>
      <c r="BB184" s="163"/>
      <c r="BC184" s="163"/>
      <c r="BD184" s="163"/>
      <c r="BE184" s="163"/>
      <c r="BF184" s="163"/>
      <c r="BG184" s="163"/>
      <c r="BH184" s="163"/>
    </row>
    <row r="185" spans="1:60" outlineLevel="2" x14ac:dyDescent="0.2">
      <c r="A185" s="164"/>
      <c r="B185" s="165"/>
      <c r="C185" s="182" t="s">
        <v>1144</v>
      </c>
      <c r="D185" s="183"/>
      <c r="E185" s="184"/>
      <c r="F185" s="162"/>
      <c r="G185" s="162"/>
      <c r="H185" s="162"/>
      <c r="I185" s="162"/>
      <c r="J185" s="162"/>
      <c r="K185" s="162"/>
      <c r="L185" s="162"/>
      <c r="M185" s="162"/>
      <c r="N185" s="166"/>
      <c r="O185" s="166"/>
      <c r="P185" s="166"/>
      <c r="Q185" s="166"/>
      <c r="R185" s="162"/>
      <c r="S185" s="162"/>
      <c r="T185" s="162"/>
      <c r="U185" s="162"/>
      <c r="V185" s="162"/>
      <c r="W185" s="162"/>
      <c r="X185" s="162"/>
      <c r="Y185" s="162"/>
      <c r="Z185" s="163"/>
      <c r="AA185" s="163"/>
      <c r="AB185" s="163"/>
      <c r="AC185" s="163"/>
      <c r="AD185" s="163"/>
      <c r="AE185" s="163"/>
      <c r="AF185" s="163"/>
      <c r="AG185" s="163" t="s">
        <v>222</v>
      </c>
      <c r="AH185" s="163">
        <v>0</v>
      </c>
      <c r="AI185" s="163"/>
      <c r="AJ185" s="163"/>
      <c r="AK185" s="163"/>
      <c r="AL185" s="163"/>
      <c r="AM185" s="163"/>
      <c r="AN185" s="163"/>
      <c r="AO185" s="163"/>
      <c r="AP185" s="163"/>
      <c r="AQ185" s="163"/>
      <c r="AR185" s="163"/>
      <c r="AS185" s="163"/>
      <c r="AT185" s="163"/>
      <c r="AU185" s="163"/>
      <c r="AV185" s="163"/>
      <c r="AW185" s="163"/>
      <c r="AX185" s="163"/>
      <c r="AY185" s="163"/>
      <c r="AZ185" s="163"/>
      <c r="BA185" s="163"/>
      <c r="BB185" s="163"/>
      <c r="BC185" s="163"/>
      <c r="BD185" s="163"/>
      <c r="BE185" s="163"/>
      <c r="BF185" s="163"/>
      <c r="BG185" s="163"/>
      <c r="BH185" s="163"/>
    </row>
    <row r="186" spans="1:60" outlineLevel="3" x14ac:dyDescent="0.2">
      <c r="A186" s="164"/>
      <c r="B186" s="165"/>
      <c r="C186" s="182" t="s">
        <v>1290</v>
      </c>
      <c r="D186" s="183"/>
      <c r="E186" s="184">
        <v>12</v>
      </c>
      <c r="F186" s="162"/>
      <c r="G186" s="162"/>
      <c r="H186" s="162"/>
      <c r="I186" s="162"/>
      <c r="J186" s="162"/>
      <c r="K186" s="162"/>
      <c r="L186" s="162"/>
      <c r="M186" s="162"/>
      <c r="N186" s="166"/>
      <c r="O186" s="166"/>
      <c r="P186" s="166"/>
      <c r="Q186" s="166"/>
      <c r="R186" s="162"/>
      <c r="S186" s="162"/>
      <c r="T186" s="162"/>
      <c r="U186" s="162"/>
      <c r="V186" s="162"/>
      <c r="W186" s="162"/>
      <c r="X186" s="162"/>
      <c r="Y186" s="162"/>
      <c r="Z186" s="163"/>
      <c r="AA186" s="163"/>
      <c r="AB186" s="163"/>
      <c r="AC186" s="163"/>
      <c r="AD186" s="163"/>
      <c r="AE186" s="163"/>
      <c r="AF186" s="163"/>
      <c r="AG186" s="163" t="s">
        <v>222</v>
      </c>
      <c r="AH186" s="163">
        <v>0</v>
      </c>
      <c r="AI186" s="163"/>
      <c r="AJ186" s="163"/>
      <c r="AK186" s="163"/>
      <c r="AL186" s="163"/>
      <c r="AM186" s="163"/>
      <c r="AN186" s="163"/>
      <c r="AO186" s="163"/>
      <c r="AP186" s="163"/>
      <c r="AQ186" s="163"/>
      <c r="AR186" s="163"/>
      <c r="AS186" s="163"/>
      <c r="AT186" s="163"/>
      <c r="AU186" s="163"/>
      <c r="AV186" s="163"/>
      <c r="AW186" s="163"/>
      <c r="AX186" s="163"/>
      <c r="AY186" s="163"/>
      <c r="AZ186" s="163"/>
      <c r="BA186" s="163"/>
      <c r="BB186" s="163"/>
      <c r="BC186" s="163"/>
      <c r="BD186" s="163"/>
      <c r="BE186" s="163"/>
      <c r="BF186" s="163"/>
      <c r="BG186" s="163"/>
      <c r="BH186" s="163"/>
    </row>
    <row r="187" spans="1:60" ht="22.5" outlineLevel="1" x14ac:dyDescent="0.2">
      <c r="A187" s="155">
        <v>54</v>
      </c>
      <c r="B187" s="156" t="s">
        <v>1291</v>
      </c>
      <c r="C187" s="157" t="s">
        <v>1292</v>
      </c>
      <c r="D187" s="158" t="s">
        <v>266</v>
      </c>
      <c r="E187" s="159">
        <v>2</v>
      </c>
      <c r="F187" s="11"/>
      <c r="G187" s="160">
        <f>ROUND(E187*F187,2)</f>
        <v>0</v>
      </c>
      <c r="H187" s="11">
        <v>0</v>
      </c>
      <c r="I187" s="160">
        <f>ROUND(E187*H187,2)</f>
        <v>0</v>
      </c>
      <c r="J187" s="11">
        <v>2133</v>
      </c>
      <c r="K187" s="160">
        <f>ROUND(E187*J187,2)</f>
        <v>4266</v>
      </c>
      <c r="L187" s="160">
        <v>21</v>
      </c>
      <c r="M187" s="160">
        <f>G187*(1+L187/100)</f>
        <v>0</v>
      </c>
      <c r="N187" s="159">
        <v>1.4499999999999999E-3</v>
      </c>
      <c r="O187" s="159">
        <f>ROUND(E187*N187,2)</f>
        <v>0</v>
      </c>
      <c r="P187" s="159">
        <v>9.0399999999999994E-3</v>
      </c>
      <c r="Q187" s="159">
        <f>ROUND(E187*P187,2)</f>
        <v>0.02</v>
      </c>
      <c r="R187" s="160"/>
      <c r="S187" s="160" t="s">
        <v>173</v>
      </c>
      <c r="T187" s="161" t="s">
        <v>174</v>
      </c>
      <c r="U187" s="162">
        <v>2.4500000000000002</v>
      </c>
      <c r="V187" s="162">
        <f>ROUND(E187*U187,2)</f>
        <v>4.9000000000000004</v>
      </c>
      <c r="W187" s="162"/>
      <c r="X187" s="162" t="s">
        <v>218</v>
      </c>
      <c r="Y187" s="162" t="s">
        <v>175</v>
      </c>
      <c r="Z187" s="163"/>
      <c r="AA187" s="163"/>
      <c r="AB187" s="163"/>
      <c r="AC187" s="163"/>
      <c r="AD187" s="163"/>
      <c r="AE187" s="163"/>
      <c r="AF187" s="163"/>
      <c r="AG187" s="163" t="s">
        <v>219</v>
      </c>
      <c r="AH187" s="163"/>
      <c r="AI187" s="163"/>
      <c r="AJ187" s="163"/>
      <c r="AK187" s="163"/>
      <c r="AL187" s="163"/>
      <c r="AM187" s="163"/>
      <c r="AN187" s="163"/>
      <c r="AO187" s="163"/>
      <c r="AP187" s="163"/>
      <c r="AQ187" s="163"/>
      <c r="AR187" s="163"/>
      <c r="AS187" s="163"/>
      <c r="AT187" s="163"/>
      <c r="AU187" s="163"/>
      <c r="AV187" s="163"/>
      <c r="AW187" s="163"/>
      <c r="AX187" s="163"/>
      <c r="AY187" s="163"/>
      <c r="AZ187" s="163"/>
      <c r="BA187" s="163"/>
      <c r="BB187" s="163"/>
      <c r="BC187" s="163"/>
      <c r="BD187" s="163"/>
      <c r="BE187" s="163"/>
      <c r="BF187" s="163"/>
      <c r="BG187" s="163"/>
      <c r="BH187" s="163"/>
    </row>
    <row r="188" spans="1:60" outlineLevel="2" x14ac:dyDescent="0.2">
      <c r="A188" s="164"/>
      <c r="B188" s="165"/>
      <c r="C188" s="182" t="s">
        <v>1144</v>
      </c>
      <c r="D188" s="183"/>
      <c r="E188" s="184"/>
      <c r="F188" s="162"/>
      <c r="G188" s="162"/>
      <c r="H188" s="162"/>
      <c r="I188" s="162"/>
      <c r="J188" s="162"/>
      <c r="K188" s="162"/>
      <c r="L188" s="162"/>
      <c r="M188" s="162"/>
      <c r="N188" s="166"/>
      <c r="O188" s="166"/>
      <c r="P188" s="166"/>
      <c r="Q188" s="166"/>
      <c r="R188" s="162"/>
      <c r="S188" s="162"/>
      <c r="T188" s="162"/>
      <c r="U188" s="162"/>
      <c r="V188" s="162"/>
      <c r="W188" s="162"/>
      <c r="X188" s="162"/>
      <c r="Y188" s="162"/>
      <c r="Z188" s="163"/>
      <c r="AA188" s="163"/>
      <c r="AB188" s="163"/>
      <c r="AC188" s="163"/>
      <c r="AD188" s="163"/>
      <c r="AE188" s="163"/>
      <c r="AF188" s="163"/>
      <c r="AG188" s="163" t="s">
        <v>222</v>
      </c>
      <c r="AH188" s="163">
        <v>0</v>
      </c>
      <c r="AI188" s="163"/>
      <c r="AJ188" s="163"/>
      <c r="AK188" s="163"/>
      <c r="AL188" s="163"/>
      <c r="AM188" s="163"/>
      <c r="AN188" s="163"/>
      <c r="AO188" s="163"/>
      <c r="AP188" s="163"/>
      <c r="AQ188" s="163"/>
      <c r="AR188" s="163"/>
      <c r="AS188" s="163"/>
      <c r="AT188" s="163"/>
      <c r="AU188" s="163"/>
      <c r="AV188" s="163"/>
      <c r="AW188" s="163"/>
      <c r="AX188" s="163"/>
      <c r="AY188" s="163"/>
      <c r="AZ188" s="163"/>
      <c r="BA188" s="163"/>
      <c r="BB188" s="163"/>
      <c r="BC188" s="163"/>
      <c r="BD188" s="163"/>
      <c r="BE188" s="163"/>
      <c r="BF188" s="163"/>
      <c r="BG188" s="163"/>
      <c r="BH188" s="163"/>
    </row>
    <row r="189" spans="1:60" outlineLevel="3" x14ac:dyDescent="0.2">
      <c r="A189" s="164"/>
      <c r="B189" s="165"/>
      <c r="C189" s="182" t="s">
        <v>1293</v>
      </c>
      <c r="D189" s="183"/>
      <c r="E189" s="184">
        <v>2</v>
      </c>
      <c r="F189" s="162"/>
      <c r="G189" s="162"/>
      <c r="H189" s="162"/>
      <c r="I189" s="162"/>
      <c r="J189" s="162"/>
      <c r="K189" s="162"/>
      <c r="L189" s="162"/>
      <c r="M189" s="162"/>
      <c r="N189" s="166"/>
      <c r="O189" s="166"/>
      <c r="P189" s="166"/>
      <c r="Q189" s="166"/>
      <c r="R189" s="162"/>
      <c r="S189" s="162"/>
      <c r="T189" s="162"/>
      <c r="U189" s="162"/>
      <c r="V189" s="162"/>
      <c r="W189" s="162"/>
      <c r="X189" s="162"/>
      <c r="Y189" s="162"/>
      <c r="Z189" s="163"/>
      <c r="AA189" s="163"/>
      <c r="AB189" s="163"/>
      <c r="AC189" s="163"/>
      <c r="AD189" s="163"/>
      <c r="AE189" s="163"/>
      <c r="AF189" s="163"/>
      <c r="AG189" s="163" t="s">
        <v>222</v>
      </c>
      <c r="AH189" s="163">
        <v>0</v>
      </c>
      <c r="AI189" s="163"/>
      <c r="AJ189" s="163"/>
      <c r="AK189" s="163"/>
      <c r="AL189" s="163"/>
      <c r="AM189" s="163"/>
      <c r="AN189" s="163"/>
      <c r="AO189" s="163"/>
      <c r="AP189" s="163"/>
      <c r="AQ189" s="163"/>
      <c r="AR189" s="163"/>
      <c r="AS189" s="163"/>
      <c r="AT189" s="163"/>
      <c r="AU189" s="163"/>
      <c r="AV189" s="163"/>
      <c r="AW189" s="163"/>
      <c r="AX189" s="163"/>
      <c r="AY189" s="163"/>
      <c r="AZ189" s="163"/>
      <c r="BA189" s="163"/>
      <c r="BB189" s="163"/>
      <c r="BC189" s="163"/>
      <c r="BD189" s="163"/>
      <c r="BE189" s="163"/>
      <c r="BF189" s="163"/>
      <c r="BG189" s="163"/>
      <c r="BH189" s="163"/>
    </row>
    <row r="190" spans="1:60" outlineLevel="1" x14ac:dyDescent="0.2">
      <c r="A190" s="155">
        <v>55</v>
      </c>
      <c r="B190" s="156" t="s">
        <v>1294</v>
      </c>
      <c r="C190" s="157" t="s">
        <v>1295</v>
      </c>
      <c r="D190" s="158" t="s">
        <v>1263</v>
      </c>
      <c r="E190" s="159">
        <v>1</v>
      </c>
      <c r="F190" s="11"/>
      <c r="G190" s="160">
        <f>ROUND(E190*F190,2)</f>
        <v>0</v>
      </c>
      <c r="H190" s="11">
        <v>0</v>
      </c>
      <c r="I190" s="160">
        <f>ROUND(E190*H190,2)</f>
        <v>0</v>
      </c>
      <c r="J190" s="11">
        <v>8150</v>
      </c>
      <c r="K190" s="160">
        <f>ROUND(E190*J190,2)</f>
        <v>8150</v>
      </c>
      <c r="L190" s="160">
        <v>21</v>
      </c>
      <c r="M190" s="160">
        <f>G190*(1+L190/100)</f>
        <v>0</v>
      </c>
      <c r="N190" s="159">
        <v>1.558E-2</v>
      </c>
      <c r="O190" s="159">
        <f>ROUND(E190*N190,2)</f>
        <v>0.02</v>
      </c>
      <c r="P190" s="159">
        <v>0</v>
      </c>
      <c r="Q190" s="159">
        <f>ROUND(E190*P190,2)</f>
        <v>0</v>
      </c>
      <c r="R190" s="160"/>
      <c r="S190" s="160" t="s">
        <v>173</v>
      </c>
      <c r="T190" s="161" t="s">
        <v>174</v>
      </c>
      <c r="U190" s="162">
        <v>0</v>
      </c>
      <c r="V190" s="162">
        <f>ROUND(E190*U190,2)</f>
        <v>0</v>
      </c>
      <c r="W190" s="162"/>
      <c r="X190" s="162" t="s">
        <v>218</v>
      </c>
      <c r="Y190" s="162" t="s">
        <v>175</v>
      </c>
      <c r="Z190" s="163"/>
      <c r="AA190" s="163"/>
      <c r="AB190" s="163"/>
      <c r="AC190" s="163"/>
      <c r="AD190" s="163"/>
      <c r="AE190" s="163"/>
      <c r="AF190" s="163"/>
      <c r="AG190" s="163" t="s">
        <v>1296</v>
      </c>
      <c r="AH190" s="163"/>
      <c r="AI190" s="163"/>
      <c r="AJ190" s="163"/>
      <c r="AK190" s="163"/>
      <c r="AL190" s="163"/>
      <c r="AM190" s="163"/>
      <c r="AN190" s="163"/>
      <c r="AO190" s="163"/>
      <c r="AP190" s="163"/>
      <c r="AQ190" s="163"/>
      <c r="AR190" s="163"/>
      <c r="AS190" s="163"/>
      <c r="AT190" s="163"/>
      <c r="AU190" s="163"/>
      <c r="AV190" s="163"/>
      <c r="AW190" s="163"/>
      <c r="AX190" s="163"/>
      <c r="AY190" s="163"/>
      <c r="AZ190" s="163"/>
      <c r="BA190" s="163"/>
      <c r="BB190" s="163"/>
      <c r="BC190" s="163"/>
      <c r="BD190" s="163"/>
      <c r="BE190" s="163"/>
      <c r="BF190" s="163"/>
      <c r="BG190" s="163"/>
      <c r="BH190" s="163"/>
    </row>
    <row r="191" spans="1:60" outlineLevel="2" x14ac:dyDescent="0.2">
      <c r="A191" s="164"/>
      <c r="B191" s="165"/>
      <c r="C191" s="258" t="s">
        <v>1297</v>
      </c>
      <c r="D191" s="259"/>
      <c r="E191" s="259"/>
      <c r="F191" s="259"/>
      <c r="G191" s="259"/>
      <c r="H191" s="162"/>
      <c r="I191" s="162"/>
      <c r="J191" s="162"/>
      <c r="K191" s="162"/>
      <c r="L191" s="162"/>
      <c r="M191" s="162"/>
      <c r="N191" s="166"/>
      <c r="O191" s="166"/>
      <c r="P191" s="166"/>
      <c r="Q191" s="166"/>
      <c r="R191" s="162"/>
      <c r="S191" s="162"/>
      <c r="T191" s="162"/>
      <c r="U191" s="162"/>
      <c r="V191" s="162"/>
      <c r="W191" s="162"/>
      <c r="X191" s="162"/>
      <c r="Y191" s="162"/>
      <c r="Z191" s="163"/>
      <c r="AA191" s="163"/>
      <c r="AB191" s="163"/>
      <c r="AC191" s="163"/>
      <c r="AD191" s="163"/>
      <c r="AE191" s="163"/>
      <c r="AF191" s="163"/>
      <c r="AG191" s="163" t="s">
        <v>178</v>
      </c>
      <c r="AH191" s="163"/>
      <c r="AI191" s="163"/>
      <c r="AJ191" s="163"/>
      <c r="AK191" s="163"/>
      <c r="AL191" s="163"/>
      <c r="AM191" s="163"/>
      <c r="AN191" s="163"/>
      <c r="AO191" s="163"/>
      <c r="AP191" s="163"/>
      <c r="AQ191" s="163"/>
      <c r="AR191" s="163"/>
      <c r="AS191" s="163"/>
      <c r="AT191" s="163"/>
      <c r="AU191" s="163"/>
      <c r="AV191" s="163"/>
      <c r="AW191" s="163"/>
      <c r="AX191" s="163"/>
      <c r="AY191" s="163"/>
      <c r="AZ191" s="163"/>
      <c r="BA191" s="163"/>
      <c r="BB191" s="163"/>
      <c r="BC191" s="163"/>
      <c r="BD191" s="163"/>
      <c r="BE191" s="163"/>
      <c r="BF191" s="163"/>
      <c r="BG191" s="163"/>
      <c r="BH191" s="163"/>
    </row>
    <row r="192" spans="1:60" outlineLevel="2" x14ac:dyDescent="0.2">
      <c r="A192" s="164"/>
      <c r="B192" s="165"/>
      <c r="C192" s="182" t="s">
        <v>1144</v>
      </c>
      <c r="D192" s="183"/>
      <c r="E192" s="184"/>
      <c r="F192" s="162"/>
      <c r="G192" s="162"/>
      <c r="H192" s="162"/>
      <c r="I192" s="162"/>
      <c r="J192" s="162"/>
      <c r="K192" s="162"/>
      <c r="L192" s="162"/>
      <c r="M192" s="162"/>
      <c r="N192" s="166"/>
      <c r="O192" s="166"/>
      <c r="P192" s="166"/>
      <c r="Q192" s="166"/>
      <c r="R192" s="162"/>
      <c r="S192" s="162"/>
      <c r="T192" s="162"/>
      <c r="U192" s="162"/>
      <c r="V192" s="162"/>
      <c r="W192" s="162"/>
      <c r="X192" s="162"/>
      <c r="Y192" s="162"/>
      <c r="Z192" s="163"/>
      <c r="AA192" s="163"/>
      <c r="AB192" s="163"/>
      <c r="AC192" s="163"/>
      <c r="AD192" s="163"/>
      <c r="AE192" s="163"/>
      <c r="AF192" s="163"/>
      <c r="AG192" s="163" t="s">
        <v>222</v>
      </c>
      <c r="AH192" s="163">
        <v>0</v>
      </c>
      <c r="AI192" s="163"/>
      <c r="AJ192" s="163"/>
      <c r="AK192" s="163"/>
      <c r="AL192" s="163"/>
      <c r="AM192" s="163"/>
      <c r="AN192" s="163"/>
      <c r="AO192" s="163"/>
      <c r="AP192" s="163"/>
      <c r="AQ192" s="163"/>
      <c r="AR192" s="163"/>
      <c r="AS192" s="163"/>
      <c r="AT192" s="163"/>
      <c r="AU192" s="163"/>
      <c r="AV192" s="163"/>
      <c r="AW192" s="163"/>
      <c r="AX192" s="163"/>
      <c r="AY192" s="163"/>
      <c r="AZ192" s="163"/>
      <c r="BA192" s="163"/>
      <c r="BB192" s="163"/>
      <c r="BC192" s="163"/>
      <c r="BD192" s="163"/>
      <c r="BE192" s="163"/>
      <c r="BF192" s="163"/>
      <c r="BG192" s="163"/>
      <c r="BH192" s="163"/>
    </row>
    <row r="193" spans="1:60" outlineLevel="3" x14ac:dyDescent="0.2">
      <c r="A193" s="164"/>
      <c r="B193" s="165"/>
      <c r="C193" s="182" t="s">
        <v>1298</v>
      </c>
      <c r="D193" s="183"/>
      <c r="E193" s="184">
        <v>1</v>
      </c>
      <c r="F193" s="162"/>
      <c r="G193" s="162"/>
      <c r="H193" s="162"/>
      <c r="I193" s="162"/>
      <c r="J193" s="162"/>
      <c r="K193" s="162"/>
      <c r="L193" s="162"/>
      <c r="M193" s="162"/>
      <c r="N193" s="166"/>
      <c r="O193" s="166"/>
      <c r="P193" s="166"/>
      <c r="Q193" s="166"/>
      <c r="R193" s="162"/>
      <c r="S193" s="162"/>
      <c r="T193" s="162"/>
      <c r="U193" s="162"/>
      <c r="V193" s="162"/>
      <c r="W193" s="162"/>
      <c r="X193" s="162"/>
      <c r="Y193" s="162"/>
      <c r="Z193" s="163"/>
      <c r="AA193" s="163"/>
      <c r="AB193" s="163"/>
      <c r="AC193" s="163"/>
      <c r="AD193" s="163"/>
      <c r="AE193" s="163"/>
      <c r="AF193" s="163"/>
      <c r="AG193" s="163" t="s">
        <v>222</v>
      </c>
      <c r="AH193" s="163">
        <v>0</v>
      </c>
      <c r="AI193" s="163"/>
      <c r="AJ193" s="163"/>
      <c r="AK193" s="163"/>
      <c r="AL193" s="163"/>
      <c r="AM193" s="163"/>
      <c r="AN193" s="163"/>
      <c r="AO193" s="163"/>
      <c r="AP193" s="163"/>
      <c r="AQ193" s="163"/>
      <c r="AR193" s="163"/>
      <c r="AS193" s="163"/>
      <c r="AT193" s="163"/>
      <c r="AU193" s="163"/>
      <c r="AV193" s="163"/>
      <c r="AW193" s="163"/>
      <c r="AX193" s="163"/>
      <c r="AY193" s="163"/>
      <c r="AZ193" s="163"/>
      <c r="BA193" s="163"/>
      <c r="BB193" s="163"/>
      <c r="BC193" s="163"/>
      <c r="BD193" s="163"/>
      <c r="BE193" s="163"/>
      <c r="BF193" s="163"/>
      <c r="BG193" s="163"/>
      <c r="BH193" s="163"/>
    </row>
    <row r="194" spans="1:60" outlineLevel="1" x14ac:dyDescent="0.2">
      <c r="A194" s="155">
        <v>56</v>
      </c>
      <c r="B194" s="156" t="s">
        <v>1299</v>
      </c>
      <c r="C194" s="157" t="s">
        <v>1300</v>
      </c>
      <c r="D194" s="158" t="s">
        <v>1263</v>
      </c>
      <c r="E194" s="159">
        <v>1</v>
      </c>
      <c r="F194" s="11"/>
      <c r="G194" s="160">
        <f>ROUND(E194*F194,2)</f>
        <v>0</v>
      </c>
      <c r="H194" s="11">
        <v>0</v>
      </c>
      <c r="I194" s="160">
        <f>ROUND(E194*H194,2)</f>
        <v>0</v>
      </c>
      <c r="J194" s="11">
        <v>7445</v>
      </c>
      <c r="K194" s="160">
        <f>ROUND(E194*J194,2)</f>
        <v>7445</v>
      </c>
      <c r="L194" s="160">
        <v>21</v>
      </c>
      <c r="M194" s="160">
        <f>G194*(1+L194/100)</f>
        <v>0</v>
      </c>
      <c r="N194" s="159">
        <v>8.0000000000000002E-3</v>
      </c>
      <c r="O194" s="159">
        <f>ROUND(E194*N194,2)</f>
        <v>0.01</v>
      </c>
      <c r="P194" s="159">
        <v>0</v>
      </c>
      <c r="Q194" s="159">
        <f>ROUND(E194*P194,2)</f>
        <v>0</v>
      </c>
      <c r="R194" s="160"/>
      <c r="S194" s="160" t="s">
        <v>173</v>
      </c>
      <c r="T194" s="161" t="s">
        <v>174</v>
      </c>
      <c r="U194" s="162">
        <v>1.35</v>
      </c>
      <c r="V194" s="162">
        <f>ROUND(E194*U194,2)</f>
        <v>1.35</v>
      </c>
      <c r="W194" s="162"/>
      <c r="X194" s="162" t="s">
        <v>218</v>
      </c>
      <c r="Y194" s="162" t="s">
        <v>175</v>
      </c>
      <c r="Z194" s="163"/>
      <c r="AA194" s="163"/>
      <c r="AB194" s="163"/>
      <c r="AC194" s="163"/>
      <c r="AD194" s="163"/>
      <c r="AE194" s="163"/>
      <c r="AF194" s="163"/>
      <c r="AG194" s="163" t="s">
        <v>219</v>
      </c>
      <c r="AH194" s="163"/>
      <c r="AI194" s="163"/>
      <c r="AJ194" s="163"/>
      <c r="AK194" s="163"/>
      <c r="AL194" s="163"/>
      <c r="AM194" s="163"/>
      <c r="AN194" s="163"/>
      <c r="AO194" s="163"/>
      <c r="AP194" s="163"/>
      <c r="AQ194" s="163"/>
      <c r="AR194" s="163"/>
      <c r="AS194" s="163"/>
      <c r="AT194" s="163"/>
      <c r="AU194" s="163"/>
      <c r="AV194" s="163"/>
      <c r="AW194" s="163"/>
      <c r="AX194" s="163"/>
      <c r="AY194" s="163"/>
      <c r="AZ194" s="163"/>
      <c r="BA194" s="163"/>
      <c r="BB194" s="163"/>
      <c r="BC194" s="163"/>
      <c r="BD194" s="163"/>
      <c r="BE194" s="163"/>
      <c r="BF194" s="163"/>
      <c r="BG194" s="163"/>
      <c r="BH194" s="163"/>
    </row>
    <row r="195" spans="1:60" outlineLevel="2" x14ac:dyDescent="0.2">
      <c r="A195" s="164"/>
      <c r="B195" s="165"/>
      <c r="C195" s="258" t="s">
        <v>1301</v>
      </c>
      <c r="D195" s="259"/>
      <c r="E195" s="259"/>
      <c r="F195" s="259"/>
      <c r="G195" s="259"/>
      <c r="H195" s="162"/>
      <c r="I195" s="162"/>
      <c r="J195" s="162"/>
      <c r="K195" s="162"/>
      <c r="L195" s="162"/>
      <c r="M195" s="162"/>
      <c r="N195" s="166"/>
      <c r="O195" s="166"/>
      <c r="P195" s="166"/>
      <c r="Q195" s="166"/>
      <c r="R195" s="162"/>
      <c r="S195" s="162"/>
      <c r="T195" s="162"/>
      <c r="U195" s="162"/>
      <c r="V195" s="162"/>
      <c r="W195" s="162"/>
      <c r="X195" s="162"/>
      <c r="Y195" s="162"/>
      <c r="Z195" s="163"/>
      <c r="AA195" s="163"/>
      <c r="AB195" s="163"/>
      <c r="AC195" s="163"/>
      <c r="AD195" s="163"/>
      <c r="AE195" s="163"/>
      <c r="AF195" s="163"/>
      <c r="AG195" s="163" t="s">
        <v>178</v>
      </c>
      <c r="AH195" s="163"/>
      <c r="AI195" s="163"/>
      <c r="AJ195" s="163"/>
      <c r="AK195" s="163"/>
      <c r="AL195" s="163"/>
      <c r="AM195" s="163"/>
      <c r="AN195" s="163"/>
      <c r="AO195" s="163"/>
      <c r="AP195" s="163"/>
      <c r="AQ195" s="163"/>
      <c r="AR195" s="163"/>
      <c r="AS195" s="163"/>
      <c r="AT195" s="163"/>
      <c r="AU195" s="163"/>
      <c r="AV195" s="163"/>
      <c r="AW195" s="163"/>
      <c r="AX195" s="163"/>
      <c r="AY195" s="163"/>
      <c r="AZ195" s="163"/>
      <c r="BA195" s="163"/>
      <c r="BB195" s="163"/>
      <c r="BC195" s="163"/>
      <c r="BD195" s="163"/>
      <c r="BE195" s="163"/>
      <c r="BF195" s="163"/>
      <c r="BG195" s="163"/>
      <c r="BH195" s="163"/>
    </row>
    <row r="196" spans="1:60" outlineLevel="2" x14ac:dyDescent="0.2">
      <c r="A196" s="164"/>
      <c r="B196" s="165"/>
      <c r="C196" s="182" t="s">
        <v>1144</v>
      </c>
      <c r="D196" s="183"/>
      <c r="E196" s="184"/>
      <c r="F196" s="162"/>
      <c r="G196" s="162"/>
      <c r="H196" s="162"/>
      <c r="I196" s="162"/>
      <c r="J196" s="162"/>
      <c r="K196" s="162"/>
      <c r="L196" s="162"/>
      <c r="M196" s="162"/>
      <c r="N196" s="166"/>
      <c r="O196" s="166"/>
      <c r="P196" s="166"/>
      <c r="Q196" s="166"/>
      <c r="R196" s="162"/>
      <c r="S196" s="162"/>
      <c r="T196" s="162"/>
      <c r="U196" s="162"/>
      <c r="V196" s="162"/>
      <c r="W196" s="162"/>
      <c r="X196" s="162"/>
      <c r="Y196" s="162"/>
      <c r="Z196" s="163"/>
      <c r="AA196" s="163"/>
      <c r="AB196" s="163"/>
      <c r="AC196" s="163"/>
      <c r="AD196" s="163"/>
      <c r="AE196" s="163"/>
      <c r="AF196" s="163"/>
      <c r="AG196" s="163" t="s">
        <v>222</v>
      </c>
      <c r="AH196" s="163">
        <v>0</v>
      </c>
      <c r="AI196" s="163"/>
      <c r="AJ196" s="163"/>
      <c r="AK196" s="163"/>
      <c r="AL196" s="163"/>
      <c r="AM196" s="163"/>
      <c r="AN196" s="163"/>
      <c r="AO196" s="163"/>
      <c r="AP196" s="163"/>
      <c r="AQ196" s="163"/>
      <c r="AR196" s="163"/>
      <c r="AS196" s="163"/>
      <c r="AT196" s="163"/>
      <c r="AU196" s="163"/>
      <c r="AV196" s="163"/>
      <c r="AW196" s="163"/>
      <c r="AX196" s="163"/>
      <c r="AY196" s="163"/>
      <c r="AZ196" s="163"/>
      <c r="BA196" s="163"/>
      <c r="BB196" s="163"/>
      <c r="BC196" s="163"/>
      <c r="BD196" s="163"/>
      <c r="BE196" s="163"/>
      <c r="BF196" s="163"/>
      <c r="BG196" s="163"/>
      <c r="BH196" s="163"/>
    </row>
    <row r="197" spans="1:60" outlineLevel="3" x14ac:dyDescent="0.2">
      <c r="A197" s="164"/>
      <c r="B197" s="165"/>
      <c r="C197" s="182" t="s">
        <v>1302</v>
      </c>
      <c r="D197" s="183"/>
      <c r="E197" s="184">
        <v>1</v>
      </c>
      <c r="F197" s="162"/>
      <c r="G197" s="162"/>
      <c r="H197" s="162"/>
      <c r="I197" s="162"/>
      <c r="J197" s="162"/>
      <c r="K197" s="162"/>
      <c r="L197" s="162"/>
      <c r="M197" s="162"/>
      <c r="N197" s="166"/>
      <c r="O197" s="166"/>
      <c r="P197" s="166"/>
      <c r="Q197" s="166"/>
      <c r="R197" s="162"/>
      <c r="S197" s="162"/>
      <c r="T197" s="162"/>
      <c r="U197" s="162"/>
      <c r="V197" s="162"/>
      <c r="W197" s="162"/>
      <c r="X197" s="162"/>
      <c r="Y197" s="162"/>
      <c r="Z197" s="163"/>
      <c r="AA197" s="163"/>
      <c r="AB197" s="163"/>
      <c r="AC197" s="163"/>
      <c r="AD197" s="163"/>
      <c r="AE197" s="163"/>
      <c r="AF197" s="163"/>
      <c r="AG197" s="163" t="s">
        <v>222</v>
      </c>
      <c r="AH197" s="163">
        <v>0</v>
      </c>
      <c r="AI197" s="163"/>
      <c r="AJ197" s="163"/>
      <c r="AK197" s="163"/>
      <c r="AL197" s="163"/>
      <c r="AM197" s="163"/>
      <c r="AN197" s="163"/>
      <c r="AO197" s="163"/>
      <c r="AP197" s="163"/>
      <c r="AQ197" s="163"/>
      <c r="AR197" s="163"/>
      <c r="AS197" s="163"/>
      <c r="AT197" s="163"/>
      <c r="AU197" s="163"/>
      <c r="AV197" s="163"/>
      <c r="AW197" s="163"/>
      <c r="AX197" s="163"/>
      <c r="AY197" s="163"/>
      <c r="AZ197" s="163"/>
      <c r="BA197" s="163"/>
      <c r="BB197" s="163"/>
      <c r="BC197" s="163"/>
      <c r="BD197" s="163"/>
      <c r="BE197" s="163"/>
      <c r="BF197" s="163"/>
      <c r="BG197" s="163"/>
      <c r="BH197" s="163"/>
    </row>
    <row r="198" spans="1:60" ht="22.5" outlineLevel="1" x14ac:dyDescent="0.2">
      <c r="A198" s="155">
        <v>57</v>
      </c>
      <c r="B198" s="156" t="s">
        <v>1303</v>
      </c>
      <c r="C198" s="157" t="s">
        <v>1719</v>
      </c>
      <c r="D198" s="158" t="s">
        <v>1263</v>
      </c>
      <c r="E198" s="159">
        <v>1</v>
      </c>
      <c r="F198" s="11"/>
      <c r="G198" s="160">
        <f>ROUND(E198*F198,2)</f>
        <v>0</v>
      </c>
      <c r="H198" s="11">
        <v>0</v>
      </c>
      <c r="I198" s="160">
        <f>ROUND(E198*H198,2)</f>
        <v>0</v>
      </c>
      <c r="J198" s="11">
        <v>82250</v>
      </c>
      <c r="K198" s="160">
        <f>ROUND(E198*J198,2)</f>
        <v>82250</v>
      </c>
      <c r="L198" s="160">
        <v>21</v>
      </c>
      <c r="M198" s="160">
        <f>G198*(1+L198/100)</f>
        <v>0</v>
      </c>
      <c r="N198" s="159">
        <v>0</v>
      </c>
      <c r="O198" s="159">
        <f>ROUND(E198*N198,2)</f>
        <v>0</v>
      </c>
      <c r="P198" s="159">
        <v>0</v>
      </c>
      <c r="Q198" s="159">
        <f>ROUND(E198*P198,2)</f>
        <v>0</v>
      </c>
      <c r="R198" s="160"/>
      <c r="S198" s="160" t="s">
        <v>173</v>
      </c>
      <c r="T198" s="161" t="s">
        <v>174</v>
      </c>
      <c r="U198" s="162">
        <v>1.1499999999999999</v>
      </c>
      <c r="V198" s="162">
        <f>ROUND(E198*U198,2)</f>
        <v>1.1499999999999999</v>
      </c>
      <c r="W198" s="162"/>
      <c r="X198" s="162" t="s">
        <v>218</v>
      </c>
      <c r="Y198" s="162" t="s">
        <v>175</v>
      </c>
      <c r="Z198" s="163"/>
      <c r="AA198" s="163"/>
      <c r="AB198" s="163"/>
      <c r="AC198" s="163"/>
      <c r="AD198" s="163"/>
      <c r="AE198" s="163"/>
      <c r="AF198" s="163"/>
      <c r="AG198" s="163" t="s">
        <v>219</v>
      </c>
      <c r="AH198" s="163"/>
      <c r="AI198" s="163"/>
      <c r="AJ198" s="163"/>
      <c r="AK198" s="163"/>
      <c r="AL198" s="163"/>
      <c r="AM198" s="163"/>
      <c r="AN198" s="163"/>
      <c r="AO198" s="163"/>
      <c r="AP198" s="163"/>
      <c r="AQ198" s="163"/>
      <c r="AR198" s="163"/>
      <c r="AS198" s="163"/>
      <c r="AT198" s="163"/>
      <c r="AU198" s="163"/>
      <c r="AV198" s="163"/>
      <c r="AW198" s="163"/>
      <c r="AX198" s="163"/>
      <c r="AY198" s="163"/>
      <c r="AZ198" s="163"/>
      <c r="BA198" s="163"/>
      <c r="BB198" s="163"/>
      <c r="BC198" s="163"/>
      <c r="BD198" s="163"/>
      <c r="BE198" s="163"/>
      <c r="BF198" s="163"/>
      <c r="BG198" s="163"/>
      <c r="BH198" s="163"/>
    </row>
    <row r="199" spans="1:60" outlineLevel="2" x14ac:dyDescent="0.2">
      <c r="A199" s="164"/>
      <c r="B199" s="165"/>
      <c r="C199" s="182" t="s">
        <v>1144</v>
      </c>
      <c r="D199" s="183"/>
      <c r="E199" s="184"/>
      <c r="F199" s="162"/>
      <c r="G199" s="162"/>
      <c r="H199" s="162"/>
      <c r="I199" s="162"/>
      <c r="J199" s="162"/>
      <c r="K199" s="162"/>
      <c r="L199" s="162"/>
      <c r="M199" s="162"/>
      <c r="N199" s="166"/>
      <c r="O199" s="166"/>
      <c r="P199" s="166"/>
      <c r="Q199" s="166"/>
      <c r="R199" s="162"/>
      <c r="S199" s="162"/>
      <c r="T199" s="162"/>
      <c r="U199" s="162"/>
      <c r="V199" s="162"/>
      <c r="W199" s="162"/>
      <c r="X199" s="162"/>
      <c r="Y199" s="162"/>
      <c r="Z199" s="163"/>
      <c r="AA199" s="163"/>
      <c r="AB199" s="163"/>
      <c r="AC199" s="163"/>
      <c r="AD199" s="163"/>
      <c r="AE199" s="163"/>
      <c r="AF199" s="163"/>
      <c r="AG199" s="163" t="s">
        <v>222</v>
      </c>
      <c r="AH199" s="163">
        <v>0</v>
      </c>
      <c r="AI199" s="163"/>
      <c r="AJ199" s="163"/>
      <c r="AK199" s="163"/>
      <c r="AL199" s="163"/>
      <c r="AM199" s="163"/>
      <c r="AN199" s="163"/>
      <c r="AO199" s="163"/>
      <c r="AP199" s="163"/>
      <c r="AQ199" s="163"/>
      <c r="AR199" s="163"/>
      <c r="AS199" s="163"/>
      <c r="AT199" s="163"/>
      <c r="AU199" s="163"/>
      <c r="AV199" s="163"/>
      <c r="AW199" s="163"/>
      <c r="AX199" s="163"/>
      <c r="AY199" s="163"/>
      <c r="AZ199" s="163"/>
      <c r="BA199" s="163"/>
      <c r="BB199" s="163"/>
      <c r="BC199" s="163"/>
      <c r="BD199" s="163"/>
      <c r="BE199" s="163"/>
      <c r="BF199" s="163"/>
      <c r="BG199" s="163"/>
      <c r="BH199" s="163"/>
    </row>
    <row r="200" spans="1:60" outlineLevel="3" x14ac:dyDescent="0.2">
      <c r="A200" s="164"/>
      <c r="B200" s="165"/>
      <c r="C200" s="182" t="s">
        <v>1304</v>
      </c>
      <c r="D200" s="183"/>
      <c r="E200" s="184">
        <v>1</v>
      </c>
      <c r="F200" s="162"/>
      <c r="G200" s="162"/>
      <c r="H200" s="162"/>
      <c r="I200" s="162"/>
      <c r="J200" s="162"/>
      <c r="K200" s="162"/>
      <c r="L200" s="162"/>
      <c r="M200" s="162"/>
      <c r="N200" s="166"/>
      <c r="O200" s="166"/>
      <c r="P200" s="166"/>
      <c r="Q200" s="166"/>
      <c r="R200" s="162"/>
      <c r="S200" s="162"/>
      <c r="T200" s="162"/>
      <c r="U200" s="162"/>
      <c r="V200" s="162"/>
      <c r="W200" s="162"/>
      <c r="X200" s="162"/>
      <c r="Y200" s="162"/>
      <c r="Z200" s="163"/>
      <c r="AA200" s="163"/>
      <c r="AB200" s="163"/>
      <c r="AC200" s="163"/>
      <c r="AD200" s="163"/>
      <c r="AE200" s="163"/>
      <c r="AF200" s="163"/>
      <c r="AG200" s="163" t="s">
        <v>222</v>
      </c>
      <c r="AH200" s="163">
        <v>0</v>
      </c>
      <c r="AI200" s="163"/>
      <c r="AJ200" s="163"/>
      <c r="AK200" s="163"/>
      <c r="AL200" s="163"/>
      <c r="AM200" s="163"/>
      <c r="AN200" s="163"/>
      <c r="AO200" s="163"/>
      <c r="AP200" s="163"/>
      <c r="AQ200" s="163"/>
      <c r="AR200" s="163"/>
      <c r="AS200" s="163"/>
      <c r="AT200" s="163"/>
      <c r="AU200" s="163"/>
      <c r="AV200" s="163"/>
      <c r="AW200" s="163"/>
      <c r="AX200" s="163"/>
      <c r="AY200" s="163"/>
      <c r="AZ200" s="163"/>
      <c r="BA200" s="163"/>
      <c r="BB200" s="163"/>
      <c r="BC200" s="163"/>
      <c r="BD200" s="163"/>
      <c r="BE200" s="163"/>
      <c r="BF200" s="163"/>
      <c r="BG200" s="163"/>
      <c r="BH200" s="163"/>
    </row>
    <row r="201" spans="1:60" outlineLevel="1" x14ac:dyDescent="0.2">
      <c r="A201" s="155">
        <v>58</v>
      </c>
      <c r="B201" s="156" t="s">
        <v>1305</v>
      </c>
      <c r="C201" s="157" t="s">
        <v>1306</v>
      </c>
      <c r="D201" s="158" t="s">
        <v>1263</v>
      </c>
      <c r="E201" s="159">
        <v>1</v>
      </c>
      <c r="F201" s="11"/>
      <c r="G201" s="160">
        <f>ROUND(E201*F201,2)</f>
        <v>0</v>
      </c>
      <c r="H201" s="11">
        <v>0</v>
      </c>
      <c r="I201" s="160">
        <f>ROUND(E201*H201,2)</f>
        <v>0</v>
      </c>
      <c r="J201" s="11">
        <v>41690</v>
      </c>
      <c r="K201" s="160">
        <f>ROUND(E201*J201,2)</f>
        <v>41690</v>
      </c>
      <c r="L201" s="160">
        <v>21</v>
      </c>
      <c r="M201" s="160">
        <f>G201*(1+L201/100)</f>
        <v>0</v>
      </c>
      <c r="N201" s="159">
        <v>0</v>
      </c>
      <c r="O201" s="159">
        <f>ROUND(E201*N201,2)</f>
        <v>0</v>
      </c>
      <c r="P201" s="159">
        <v>0.44800000000000001</v>
      </c>
      <c r="Q201" s="159">
        <f>ROUND(E201*P201,2)</f>
        <v>0.45</v>
      </c>
      <c r="R201" s="160"/>
      <c r="S201" s="160" t="s">
        <v>173</v>
      </c>
      <c r="T201" s="161" t="s">
        <v>174</v>
      </c>
      <c r="U201" s="162">
        <v>3.74</v>
      </c>
      <c r="V201" s="162">
        <f>ROUND(E201*U201,2)</f>
        <v>3.74</v>
      </c>
      <c r="W201" s="162"/>
      <c r="X201" s="162" t="s">
        <v>218</v>
      </c>
      <c r="Y201" s="162" t="s">
        <v>175</v>
      </c>
      <c r="Z201" s="163"/>
      <c r="AA201" s="163"/>
      <c r="AB201" s="163"/>
      <c r="AC201" s="163"/>
      <c r="AD201" s="163"/>
      <c r="AE201" s="163"/>
      <c r="AF201" s="163"/>
      <c r="AG201" s="163" t="s">
        <v>219</v>
      </c>
      <c r="AH201" s="163"/>
      <c r="AI201" s="163"/>
      <c r="AJ201" s="163"/>
      <c r="AK201" s="163"/>
      <c r="AL201" s="163"/>
      <c r="AM201" s="163"/>
      <c r="AN201" s="163"/>
      <c r="AO201" s="163"/>
      <c r="AP201" s="163"/>
      <c r="AQ201" s="163"/>
      <c r="AR201" s="163"/>
      <c r="AS201" s="163"/>
      <c r="AT201" s="163"/>
      <c r="AU201" s="163"/>
      <c r="AV201" s="163"/>
      <c r="AW201" s="163"/>
      <c r="AX201" s="163"/>
      <c r="AY201" s="163"/>
      <c r="AZ201" s="163"/>
      <c r="BA201" s="163"/>
      <c r="BB201" s="163"/>
      <c r="BC201" s="163"/>
      <c r="BD201" s="163"/>
      <c r="BE201" s="163"/>
      <c r="BF201" s="163"/>
      <c r="BG201" s="163"/>
      <c r="BH201" s="163"/>
    </row>
    <row r="202" spans="1:60" outlineLevel="2" x14ac:dyDescent="0.2">
      <c r="A202" s="164"/>
      <c r="B202" s="165"/>
      <c r="C202" s="258" t="s">
        <v>1307</v>
      </c>
      <c r="D202" s="259"/>
      <c r="E202" s="259"/>
      <c r="F202" s="259"/>
      <c r="G202" s="259"/>
      <c r="H202" s="162"/>
      <c r="I202" s="162"/>
      <c r="J202" s="162"/>
      <c r="K202" s="162"/>
      <c r="L202" s="162"/>
      <c r="M202" s="162"/>
      <c r="N202" s="166"/>
      <c r="O202" s="166"/>
      <c r="P202" s="166"/>
      <c r="Q202" s="166"/>
      <c r="R202" s="162"/>
      <c r="S202" s="162"/>
      <c r="T202" s="162"/>
      <c r="U202" s="162"/>
      <c r="V202" s="162"/>
      <c r="W202" s="162"/>
      <c r="X202" s="162"/>
      <c r="Y202" s="162"/>
      <c r="Z202" s="163"/>
      <c r="AA202" s="163"/>
      <c r="AB202" s="163"/>
      <c r="AC202" s="163"/>
      <c r="AD202" s="163"/>
      <c r="AE202" s="163"/>
      <c r="AF202" s="163"/>
      <c r="AG202" s="163" t="s">
        <v>178</v>
      </c>
      <c r="AH202" s="163"/>
      <c r="AI202" s="163"/>
      <c r="AJ202" s="163"/>
      <c r="AK202" s="163"/>
      <c r="AL202" s="163"/>
      <c r="AM202" s="163"/>
      <c r="AN202" s="163"/>
      <c r="AO202" s="163"/>
      <c r="AP202" s="163"/>
      <c r="AQ202" s="163"/>
      <c r="AR202" s="163"/>
      <c r="AS202" s="163"/>
      <c r="AT202" s="163"/>
      <c r="AU202" s="163"/>
      <c r="AV202" s="163"/>
      <c r="AW202" s="163"/>
      <c r="AX202" s="163"/>
      <c r="AY202" s="163"/>
      <c r="AZ202" s="163"/>
      <c r="BA202" s="163"/>
      <c r="BB202" s="163"/>
      <c r="BC202" s="163"/>
      <c r="BD202" s="163"/>
      <c r="BE202" s="163"/>
      <c r="BF202" s="163"/>
      <c r="BG202" s="163"/>
      <c r="BH202" s="163"/>
    </row>
    <row r="203" spans="1:60" outlineLevel="3" x14ac:dyDescent="0.2">
      <c r="A203" s="164"/>
      <c r="B203" s="165"/>
      <c r="C203" s="260" t="s">
        <v>1338</v>
      </c>
      <c r="D203" s="261"/>
      <c r="E203" s="261"/>
      <c r="F203" s="261"/>
      <c r="G203" s="261"/>
      <c r="H203" s="162"/>
      <c r="I203" s="162"/>
      <c r="J203" s="162"/>
      <c r="K203" s="162"/>
      <c r="L203" s="162"/>
      <c r="M203" s="162"/>
      <c r="N203" s="166"/>
      <c r="O203" s="166"/>
      <c r="P203" s="166"/>
      <c r="Q203" s="166"/>
      <c r="R203" s="162"/>
      <c r="S203" s="162"/>
      <c r="T203" s="162"/>
      <c r="U203" s="162"/>
      <c r="V203" s="162"/>
      <c r="W203" s="162"/>
      <c r="X203" s="162"/>
      <c r="Y203" s="162"/>
      <c r="Z203" s="163"/>
      <c r="AA203" s="163"/>
      <c r="AB203" s="163"/>
      <c r="AC203" s="163"/>
      <c r="AD203" s="163"/>
      <c r="AE203" s="163"/>
      <c r="AF203" s="163"/>
      <c r="AG203" s="163" t="s">
        <v>178</v>
      </c>
      <c r="AH203" s="163"/>
      <c r="AI203" s="163"/>
      <c r="AJ203" s="163"/>
      <c r="AK203" s="163"/>
      <c r="AL203" s="163"/>
      <c r="AM203" s="163"/>
      <c r="AN203" s="163"/>
      <c r="AO203" s="163"/>
      <c r="AP203" s="163"/>
      <c r="AQ203" s="163"/>
      <c r="AR203" s="163"/>
      <c r="AS203" s="163"/>
      <c r="AT203" s="163"/>
      <c r="AU203" s="163"/>
      <c r="AV203" s="163"/>
      <c r="AW203" s="163"/>
      <c r="AX203" s="163"/>
      <c r="AY203" s="163"/>
      <c r="AZ203" s="163"/>
      <c r="BA203" s="163"/>
      <c r="BB203" s="163"/>
      <c r="BC203" s="163"/>
      <c r="BD203" s="163"/>
      <c r="BE203" s="163"/>
      <c r="BF203" s="163"/>
      <c r="BG203" s="163"/>
      <c r="BH203" s="163"/>
    </row>
    <row r="204" spans="1:60" outlineLevel="3" x14ac:dyDescent="0.2">
      <c r="A204" s="164"/>
      <c r="B204" s="165"/>
      <c r="C204" s="260" t="s">
        <v>1308</v>
      </c>
      <c r="D204" s="261"/>
      <c r="E204" s="261"/>
      <c r="F204" s="261"/>
      <c r="G204" s="261"/>
      <c r="H204" s="162"/>
      <c r="I204" s="162"/>
      <c r="J204" s="162"/>
      <c r="K204" s="162"/>
      <c r="L204" s="162"/>
      <c r="M204" s="162"/>
      <c r="N204" s="166"/>
      <c r="O204" s="166"/>
      <c r="P204" s="166"/>
      <c r="Q204" s="166"/>
      <c r="R204" s="162"/>
      <c r="S204" s="162"/>
      <c r="T204" s="162"/>
      <c r="U204" s="162"/>
      <c r="V204" s="162"/>
      <c r="W204" s="162"/>
      <c r="X204" s="162"/>
      <c r="Y204" s="162"/>
      <c r="Z204" s="163"/>
      <c r="AA204" s="163"/>
      <c r="AB204" s="163"/>
      <c r="AC204" s="163"/>
      <c r="AD204" s="163"/>
      <c r="AE204" s="163"/>
      <c r="AF204" s="163"/>
      <c r="AG204" s="163" t="s">
        <v>178</v>
      </c>
      <c r="AH204" s="163"/>
      <c r="AI204" s="163"/>
      <c r="AJ204" s="163"/>
      <c r="AK204" s="163"/>
      <c r="AL204" s="163"/>
      <c r="AM204" s="163"/>
      <c r="AN204" s="163"/>
      <c r="AO204" s="163"/>
      <c r="AP204" s="163"/>
      <c r="AQ204" s="163"/>
      <c r="AR204" s="163"/>
      <c r="AS204" s="163"/>
      <c r="AT204" s="163"/>
      <c r="AU204" s="163"/>
      <c r="AV204" s="163"/>
      <c r="AW204" s="163"/>
      <c r="AX204" s="163"/>
      <c r="AY204" s="163"/>
      <c r="AZ204" s="163"/>
      <c r="BA204" s="163"/>
      <c r="BB204" s="163"/>
      <c r="BC204" s="163"/>
      <c r="BD204" s="163"/>
      <c r="BE204" s="163"/>
      <c r="BF204" s="163"/>
      <c r="BG204" s="163"/>
      <c r="BH204" s="163"/>
    </row>
    <row r="205" spans="1:60" outlineLevel="2" x14ac:dyDescent="0.2">
      <c r="A205" s="164"/>
      <c r="B205" s="165"/>
      <c r="C205" s="182" t="s">
        <v>1144</v>
      </c>
      <c r="D205" s="183"/>
      <c r="E205" s="184"/>
      <c r="F205" s="162"/>
      <c r="G205" s="162"/>
      <c r="H205" s="162"/>
      <c r="I205" s="162"/>
      <c r="J205" s="162"/>
      <c r="K205" s="162"/>
      <c r="L205" s="162"/>
      <c r="M205" s="162"/>
      <c r="N205" s="166"/>
      <c r="O205" s="166"/>
      <c r="P205" s="166"/>
      <c r="Q205" s="166"/>
      <c r="R205" s="162"/>
      <c r="S205" s="162"/>
      <c r="T205" s="162"/>
      <c r="U205" s="162"/>
      <c r="V205" s="162"/>
      <c r="W205" s="162"/>
      <c r="X205" s="162"/>
      <c r="Y205" s="162"/>
      <c r="Z205" s="163"/>
      <c r="AA205" s="163"/>
      <c r="AB205" s="163"/>
      <c r="AC205" s="163"/>
      <c r="AD205" s="163"/>
      <c r="AE205" s="163"/>
      <c r="AF205" s="163"/>
      <c r="AG205" s="163" t="s">
        <v>222</v>
      </c>
      <c r="AH205" s="163">
        <v>0</v>
      </c>
      <c r="AI205" s="163"/>
      <c r="AJ205" s="163"/>
      <c r="AK205" s="163"/>
      <c r="AL205" s="163"/>
      <c r="AM205" s="163"/>
      <c r="AN205" s="163"/>
      <c r="AO205" s="163"/>
      <c r="AP205" s="163"/>
      <c r="AQ205" s="163"/>
      <c r="AR205" s="163"/>
      <c r="AS205" s="163"/>
      <c r="AT205" s="163"/>
      <c r="AU205" s="163"/>
      <c r="AV205" s="163"/>
      <c r="AW205" s="163"/>
      <c r="AX205" s="163"/>
      <c r="AY205" s="163"/>
      <c r="AZ205" s="163"/>
      <c r="BA205" s="163"/>
      <c r="BB205" s="163"/>
      <c r="BC205" s="163"/>
      <c r="BD205" s="163"/>
      <c r="BE205" s="163"/>
      <c r="BF205" s="163"/>
      <c r="BG205" s="163"/>
      <c r="BH205" s="163"/>
    </row>
    <row r="206" spans="1:60" outlineLevel="3" x14ac:dyDescent="0.2">
      <c r="A206" s="164"/>
      <c r="B206" s="165"/>
      <c r="C206" s="182" t="s">
        <v>1309</v>
      </c>
      <c r="D206" s="183"/>
      <c r="E206" s="184">
        <v>1</v>
      </c>
      <c r="F206" s="162"/>
      <c r="G206" s="162"/>
      <c r="H206" s="162"/>
      <c r="I206" s="162"/>
      <c r="J206" s="162"/>
      <c r="K206" s="162"/>
      <c r="L206" s="162"/>
      <c r="M206" s="162"/>
      <c r="N206" s="166"/>
      <c r="O206" s="166"/>
      <c r="P206" s="166"/>
      <c r="Q206" s="166"/>
      <c r="R206" s="162"/>
      <c r="S206" s="162"/>
      <c r="T206" s="162"/>
      <c r="U206" s="162"/>
      <c r="V206" s="162"/>
      <c r="W206" s="162"/>
      <c r="X206" s="162"/>
      <c r="Y206" s="162"/>
      <c r="Z206" s="163"/>
      <c r="AA206" s="163"/>
      <c r="AB206" s="163"/>
      <c r="AC206" s="163"/>
      <c r="AD206" s="163"/>
      <c r="AE206" s="163"/>
      <c r="AF206" s="163"/>
      <c r="AG206" s="163" t="s">
        <v>222</v>
      </c>
      <c r="AH206" s="163">
        <v>0</v>
      </c>
      <c r="AI206" s="163"/>
      <c r="AJ206" s="163"/>
      <c r="AK206" s="163"/>
      <c r="AL206" s="163"/>
      <c r="AM206" s="163"/>
      <c r="AN206" s="163"/>
      <c r="AO206" s="163"/>
      <c r="AP206" s="163"/>
      <c r="AQ206" s="163"/>
      <c r="AR206" s="163"/>
      <c r="AS206" s="163"/>
      <c r="AT206" s="163"/>
      <c r="AU206" s="163"/>
      <c r="AV206" s="163"/>
      <c r="AW206" s="163"/>
      <c r="AX206" s="163"/>
      <c r="AY206" s="163"/>
      <c r="AZ206" s="163"/>
      <c r="BA206" s="163"/>
      <c r="BB206" s="163"/>
      <c r="BC206" s="163"/>
      <c r="BD206" s="163"/>
      <c r="BE206" s="163"/>
      <c r="BF206" s="163"/>
      <c r="BG206" s="163"/>
      <c r="BH206" s="163"/>
    </row>
    <row r="207" spans="1:60" outlineLevel="1" x14ac:dyDescent="0.2">
      <c r="A207" s="155">
        <v>59</v>
      </c>
      <c r="B207" s="156" t="s">
        <v>1310</v>
      </c>
      <c r="C207" s="157" t="s">
        <v>1311</v>
      </c>
      <c r="D207" s="158" t="s">
        <v>1263</v>
      </c>
      <c r="E207" s="159">
        <v>1</v>
      </c>
      <c r="F207" s="11"/>
      <c r="G207" s="160">
        <f>ROUND(E207*F207,2)</f>
        <v>0</v>
      </c>
      <c r="H207" s="11">
        <v>0</v>
      </c>
      <c r="I207" s="160">
        <f>ROUND(E207*H207,2)</f>
        <v>0</v>
      </c>
      <c r="J207" s="11">
        <v>66852</v>
      </c>
      <c r="K207" s="160">
        <f>ROUND(E207*J207,2)</f>
        <v>66852</v>
      </c>
      <c r="L207" s="160">
        <v>21</v>
      </c>
      <c r="M207" s="160">
        <f>G207*(1+L207/100)</f>
        <v>0</v>
      </c>
      <c r="N207" s="159">
        <v>6.7499999999999999E-3</v>
      </c>
      <c r="O207" s="159">
        <f>ROUND(E207*N207,2)</f>
        <v>0.01</v>
      </c>
      <c r="P207" s="159">
        <v>0</v>
      </c>
      <c r="Q207" s="159">
        <f>ROUND(E207*P207,2)</f>
        <v>0</v>
      </c>
      <c r="R207" s="160"/>
      <c r="S207" s="160" t="s">
        <v>173</v>
      </c>
      <c r="T207" s="161" t="s">
        <v>174</v>
      </c>
      <c r="U207" s="162">
        <v>0.35</v>
      </c>
      <c r="V207" s="162">
        <f>ROUND(E207*U207,2)</f>
        <v>0.35</v>
      </c>
      <c r="W207" s="162"/>
      <c r="X207" s="162" t="s">
        <v>218</v>
      </c>
      <c r="Y207" s="162" t="s">
        <v>175</v>
      </c>
      <c r="Z207" s="163"/>
      <c r="AA207" s="163"/>
      <c r="AB207" s="163"/>
      <c r="AC207" s="163"/>
      <c r="AD207" s="163"/>
      <c r="AE207" s="163"/>
      <c r="AF207" s="163"/>
      <c r="AG207" s="163" t="s">
        <v>219</v>
      </c>
      <c r="AH207" s="163"/>
      <c r="AI207" s="163"/>
      <c r="AJ207" s="163"/>
      <c r="AK207" s="163"/>
      <c r="AL207" s="163"/>
      <c r="AM207" s="163"/>
      <c r="AN207" s="163"/>
      <c r="AO207" s="163"/>
      <c r="AP207" s="163"/>
      <c r="AQ207" s="163"/>
      <c r="AR207" s="163"/>
      <c r="AS207" s="163"/>
      <c r="AT207" s="163"/>
      <c r="AU207" s="163"/>
      <c r="AV207" s="163"/>
      <c r="AW207" s="163"/>
      <c r="AX207" s="163"/>
      <c r="AY207" s="163"/>
      <c r="AZ207" s="163"/>
      <c r="BA207" s="163"/>
      <c r="BB207" s="163"/>
      <c r="BC207" s="163"/>
      <c r="BD207" s="163"/>
      <c r="BE207" s="163"/>
      <c r="BF207" s="163"/>
      <c r="BG207" s="163"/>
      <c r="BH207" s="163"/>
    </row>
    <row r="208" spans="1:60" outlineLevel="2" x14ac:dyDescent="0.2">
      <c r="A208" s="164"/>
      <c r="B208" s="165"/>
      <c r="C208" s="258" t="s">
        <v>1312</v>
      </c>
      <c r="D208" s="259"/>
      <c r="E208" s="259"/>
      <c r="F208" s="259"/>
      <c r="G208" s="259"/>
      <c r="H208" s="162"/>
      <c r="I208" s="162"/>
      <c r="J208" s="162"/>
      <c r="K208" s="162"/>
      <c r="L208" s="162"/>
      <c r="M208" s="162"/>
      <c r="N208" s="166"/>
      <c r="O208" s="166"/>
      <c r="P208" s="166"/>
      <c r="Q208" s="166"/>
      <c r="R208" s="162"/>
      <c r="S208" s="162"/>
      <c r="T208" s="162"/>
      <c r="U208" s="162"/>
      <c r="V208" s="162"/>
      <c r="W208" s="162"/>
      <c r="X208" s="162"/>
      <c r="Y208" s="162"/>
      <c r="Z208" s="163"/>
      <c r="AA208" s="163"/>
      <c r="AB208" s="163"/>
      <c r="AC208" s="163"/>
      <c r="AD208" s="163"/>
      <c r="AE208" s="163"/>
      <c r="AF208" s="163"/>
      <c r="AG208" s="163" t="s">
        <v>178</v>
      </c>
      <c r="AH208" s="163"/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</row>
    <row r="209" spans="1:60" outlineLevel="2" x14ac:dyDescent="0.2">
      <c r="A209" s="164"/>
      <c r="B209" s="165"/>
      <c r="C209" s="182" t="s">
        <v>1144</v>
      </c>
      <c r="D209" s="183"/>
      <c r="E209" s="184"/>
      <c r="F209" s="162"/>
      <c r="G209" s="162"/>
      <c r="H209" s="162"/>
      <c r="I209" s="162"/>
      <c r="J209" s="162"/>
      <c r="K209" s="162"/>
      <c r="L209" s="162"/>
      <c r="M209" s="162"/>
      <c r="N209" s="166"/>
      <c r="O209" s="166"/>
      <c r="P209" s="166"/>
      <c r="Q209" s="166"/>
      <c r="R209" s="162"/>
      <c r="S209" s="162"/>
      <c r="T209" s="162"/>
      <c r="U209" s="162"/>
      <c r="V209" s="162"/>
      <c r="W209" s="162"/>
      <c r="X209" s="162"/>
      <c r="Y209" s="162"/>
      <c r="Z209" s="163"/>
      <c r="AA209" s="163"/>
      <c r="AB209" s="163"/>
      <c r="AC209" s="163"/>
      <c r="AD209" s="163"/>
      <c r="AE209" s="163"/>
      <c r="AF209" s="163"/>
      <c r="AG209" s="163" t="s">
        <v>222</v>
      </c>
      <c r="AH209" s="163">
        <v>0</v>
      </c>
      <c r="AI209" s="163"/>
      <c r="AJ209" s="163"/>
      <c r="AK209" s="163"/>
      <c r="AL209" s="163"/>
      <c r="AM209" s="163"/>
      <c r="AN209" s="163"/>
      <c r="AO209" s="163"/>
      <c r="AP209" s="163"/>
      <c r="AQ209" s="163"/>
      <c r="AR209" s="163"/>
      <c r="AS209" s="163"/>
      <c r="AT209" s="163"/>
      <c r="AU209" s="163"/>
      <c r="AV209" s="163"/>
      <c r="AW209" s="163"/>
      <c r="AX209" s="163"/>
      <c r="AY209" s="163"/>
      <c r="AZ209" s="163"/>
      <c r="BA209" s="163"/>
      <c r="BB209" s="163"/>
      <c r="BC209" s="163"/>
      <c r="BD209" s="163"/>
      <c r="BE209" s="163"/>
      <c r="BF209" s="163"/>
      <c r="BG209" s="163"/>
      <c r="BH209" s="163"/>
    </row>
    <row r="210" spans="1:60" outlineLevel="3" x14ac:dyDescent="0.2">
      <c r="A210" s="164"/>
      <c r="B210" s="165"/>
      <c r="C210" s="182" t="s">
        <v>1313</v>
      </c>
      <c r="D210" s="183"/>
      <c r="E210" s="184">
        <v>1</v>
      </c>
      <c r="F210" s="162"/>
      <c r="G210" s="162"/>
      <c r="H210" s="162"/>
      <c r="I210" s="162"/>
      <c r="J210" s="162"/>
      <c r="K210" s="162"/>
      <c r="L210" s="162"/>
      <c r="M210" s="162"/>
      <c r="N210" s="166"/>
      <c r="O210" s="166"/>
      <c r="P210" s="166"/>
      <c r="Q210" s="166"/>
      <c r="R210" s="162"/>
      <c r="S210" s="162"/>
      <c r="T210" s="162"/>
      <c r="U210" s="162"/>
      <c r="V210" s="162"/>
      <c r="W210" s="162"/>
      <c r="X210" s="162"/>
      <c r="Y210" s="162"/>
      <c r="Z210" s="163"/>
      <c r="AA210" s="163"/>
      <c r="AB210" s="163"/>
      <c r="AC210" s="163"/>
      <c r="AD210" s="163"/>
      <c r="AE210" s="163"/>
      <c r="AF210" s="163"/>
      <c r="AG210" s="163" t="s">
        <v>222</v>
      </c>
      <c r="AH210" s="163">
        <v>0</v>
      </c>
      <c r="AI210" s="163"/>
      <c r="AJ210" s="163"/>
      <c r="AK210" s="163"/>
      <c r="AL210" s="163"/>
      <c r="AM210" s="163"/>
      <c r="AN210" s="163"/>
      <c r="AO210" s="163"/>
      <c r="AP210" s="163"/>
      <c r="AQ210" s="163"/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63"/>
      <c r="BD210" s="163"/>
      <c r="BE210" s="163"/>
      <c r="BF210" s="163"/>
      <c r="BG210" s="163"/>
      <c r="BH210" s="163"/>
    </row>
    <row r="211" spans="1:60" ht="22.5" outlineLevel="1" x14ac:dyDescent="0.2">
      <c r="A211" s="155">
        <v>60</v>
      </c>
      <c r="B211" s="156" t="s">
        <v>1314</v>
      </c>
      <c r="C211" s="157" t="s">
        <v>1315</v>
      </c>
      <c r="D211" s="158" t="s">
        <v>1263</v>
      </c>
      <c r="E211" s="159">
        <v>1</v>
      </c>
      <c r="F211" s="11"/>
      <c r="G211" s="160">
        <f>ROUND(E211*F211,2)</f>
        <v>0</v>
      </c>
      <c r="H211" s="11">
        <v>0</v>
      </c>
      <c r="I211" s="160">
        <f>ROUND(E211*H211,2)</f>
        <v>0</v>
      </c>
      <c r="J211" s="11">
        <v>12200</v>
      </c>
      <c r="K211" s="160">
        <f>ROUND(E211*J211,2)</f>
        <v>12200</v>
      </c>
      <c r="L211" s="160">
        <v>21</v>
      </c>
      <c r="M211" s="160">
        <f>G211*(1+L211/100)</f>
        <v>0</v>
      </c>
      <c r="N211" s="159">
        <v>0</v>
      </c>
      <c r="O211" s="159">
        <f>ROUND(E211*N211,2)</f>
        <v>0</v>
      </c>
      <c r="P211" s="159">
        <v>0</v>
      </c>
      <c r="Q211" s="159">
        <f>ROUND(E211*P211,2)</f>
        <v>0</v>
      </c>
      <c r="R211" s="160"/>
      <c r="S211" s="160" t="s">
        <v>173</v>
      </c>
      <c r="T211" s="161" t="s">
        <v>174</v>
      </c>
      <c r="U211" s="162">
        <v>0.27</v>
      </c>
      <c r="V211" s="162">
        <f>ROUND(E211*U211,2)</f>
        <v>0.27</v>
      </c>
      <c r="W211" s="162"/>
      <c r="X211" s="162" t="s">
        <v>218</v>
      </c>
      <c r="Y211" s="162" t="s">
        <v>175</v>
      </c>
      <c r="Z211" s="163"/>
      <c r="AA211" s="163"/>
      <c r="AB211" s="163"/>
      <c r="AC211" s="163"/>
      <c r="AD211" s="163"/>
      <c r="AE211" s="163"/>
      <c r="AF211" s="163"/>
      <c r="AG211" s="163" t="s">
        <v>219</v>
      </c>
      <c r="AH211" s="163"/>
      <c r="AI211" s="163"/>
      <c r="AJ211" s="163"/>
      <c r="AK211" s="163"/>
      <c r="AL211" s="163"/>
      <c r="AM211" s="163"/>
      <c r="AN211" s="163"/>
      <c r="AO211" s="163"/>
      <c r="AP211" s="163"/>
      <c r="AQ211" s="163"/>
      <c r="AR211" s="163"/>
      <c r="AS211" s="163"/>
      <c r="AT211" s="163"/>
      <c r="AU211" s="163"/>
      <c r="AV211" s="163"/>
      <c r="AW211" s="163"/>
      <c r="AX211" s="163"/>
      <c r="AY211" s="163"/>
      <c r="AZ211" s="163"/>
      <c r="BA211" s="163"/>
      <c r="BB211" s="163"/>
      <c r="BC211" s="163"/>
      <c r="BD211" s="163"/>
      <c r="BE211" s="163"/>
      <c r="BF211" s="163"/>
      <c r="BG211" s="163"/>
      <c r="BH211" s="163"/>
    </row>
    <row r="212" spans="1:60" outlineLevel="2" x14ac:dyDescent="0.2">
      <c r="A212" s="164"/>
      <c r="B212" s="165"/>
      <c r="C212" s="182" t="s">
        <v>1144</v>
      </c>
      <c r="D212" s="183"/>
      <c r="E212" s="184"/>
      <c r="F212" s="162"/>
      <c r="G212" s="162"/>
      <c r="H212" s="162"/>
      <c r="I212" s="162"/>
      <c r="J212" s="162"/>
      <c r="K212" s="162"/>
      <c r="L212" s="162"/>
      <c r="M212" s="162"/>
      <c r="N212" s="166"/>
      <c r="O212" s="166"/>
      <c r="P212" s="166"/>
      <c r="Q212" s="166"/>
      <c r="R212" s="162"/>
      <c r="S212" s="162"/>
      <c r="T212" s="162"/>
      <c r="U212" s="162"/>
      <c r="V212" s="162"/>
      <c r="W212" s="162"/>
      <c r="X212" s="162"/>
      <c r="Y212" s="162"/>
      <c r="Z212" s="163"/>
      <c r="AA212" s="163"/>
      <c r="AB212" s="163"/>
      <c r="AC212" s="163"/>
      <c r="AD212" s="163"/>
      <c r="AE212" s="163"/>
      <c r="AF212" s="163"/>
      <c r="AG212" s="163" t="s">
        <v>222</v>
      </c>
      <c r="AH212" s="163">
        <v>0</v>
      </c>
      <c r="AI212" s="163"/>
      <c r="AJ212" s="163"/>
      <c r="AK212" s="163"/>
      <c r="AL212" s="163"/>
      <c r="AM212" s="163"/>
      <c r="AN212" s="163"/>
      <c r="AO212" s="163"/>
      <c r="AP212" s="163"/>
      <c r="AQ212" s="163"/>
      <c r="AR212" s="163"/>
      <c r="AS212" s="163"/>
      <c r="AT212" s="163"/>
      <c r="AU212" s="163"/>
      <c r="AV212" s="163"/>
      <c r="AW212" s="163"/>
      <c r="AX212" s="163"/>
      <c r="AY212" s="163"/>
      <c r="AZ212" s="163"/>
      <c r="BA212" s="163"/>
      <c r="BB212" s="163"/>
      <c r="BC212" s="163"/>
      <c r="BD212" s="163"/>
      <c r="BE212" s="163"/>
      <c r="BF212" s="163"/>
      <c r="BG212" s="163"/>
      <c r="BH212" s="163"/>
    </row>
    <row r="213" spans="1:60" outlineLevel="3" x14ac:dyDescent="0.2">
      <c r="A213" s="164"/>
      <c r="B213" s="165"/>
      <c r="C213" s="182" t="s">
        <v>1316</v>
      </c>
      <c r="D213" s="183"/>
      <c r="E213" s="184">
        <v>1</v>
      </c>
      <c r="F213" s="162"/>
      <c r="G213" s="162"/>
      <c r="H213" s="162"/>
      <c r="I213" s="162"/>
      <c r="J213" s="162"/>
      <c r="K213" s="162"/>
      <c r="L213" s="162"/>
      <c r="M213" s="162"/>
      <c r="N213" s="166"/>
      <c r="O213" s="166"/>
      <c r="P213" s="166"/>
      <c r="Q213" s="166"/>
      <c r="R213" s="162"/>
      <c r="S213" s="162"/>
      <c r="T213" s="162"/>
      <c r="U213" s="162"/>
      <c r="V213" s="162"/>
      <c r="W213" s="162"/>
      <c r="X213" s="162"/>
      <c r="Y213" s="162"/>
      <c r="Z213" s="163"/>
      <c r="AA213" s="163"/>
      <c r="AB213" s="163"/>
      <c r="AC213" s="163"/>
      <c r="AD213" s="163"/>
      <c r="AE213" s="163"/>
      <c r="AF213" s="163"/>
      <c r="AG213" s="163" t="s">
        <v>222</v>
      </c>
      <c r="AH213" s="163">
        <v>0</v>
      </c>
      <c r="AI213" s="163"/>
      <c r="AJ213" s="163"/>
      <c r="AK213" s="163"/>
      <c r="AL213" s="163"/>
      <c r="AM213" s="163"/>
      <c r="AN213" s="163"/>
      <c r="AO213" s="163"/>
      <c r="AP213" s="163"/>
      <c r="AQ213" s="163"/>
      <c r="AR213" s="163"/>
      <c r="AS213" s="163"/>
      <c r="AT213" s="163"/>
      <c r="AU213" s="163"/>
      <c r="AV213" s="163"/>
      <c r="AW213" s="163"/>
      <c r="AX213" s="163"/>
      <c r="AY213" s="163"/>
      <c r="AZ213" s="163"/>
      <c r="BA213" s="163"/>
      <c r="BB213" s="163"/>
      <c r="BC213" s="163"/>
      <c r="BD213" s="163"/>
      <c r="BE213" s="163"/>
      <c r="BF213" s="163"/>
      <c r="BG213" s="163"/>
      <c r="BH213" s="163"/>
    </row>
    <row r="214" spans="1:60" ht="22.5" outlineLevel="1" x14ac:dyDescent="0.2">
      <c r="A214" s="155">
        <v>61</v>
      </c>
      <c r="B214" s="156" t="s">
        <v>1317</v>
      </c>
      <c r="C214" s="157" t="s">
        <v>1318</v>
      </c>
      <c r="D214" s="158" t="s">
        <v>1263</v>
      </c>
      <c r="E214" s="159">
        <v>1</v>
      </c>
      <c r="F214" s="11"/>
      <c r="G214" s="160">
        <f>ROUND(E214*F214,2)</f>
        <v>0</v>
      </c>
      <c r="H214" s="11">
        <v>0</v>
      </c>
      <c r="I214" s="160">
        <f>ROUND(E214*H214,2)</f>
        <v>0</v>
      </c>
      <c r="J214" s="11">
        <v>31000</v>
      </c>
      <c r="K214" s="160">
        <f>ROUND(E214*J214,2)</f>
        <v>31000</v>
      </c>
      <c r="L214" s="160">
        <v>21</v>
      </c>
      <c r="M214" s="160">
        <f>G214*(1+L214/100)</f>
        <v>0</v>
      </c>
      <c r="N214" s="159">
        <v>1.7569999999999999E-2</v>
      </c>
      <c r="O214" s="159">
        <f>ROUND(E214*N214,2)</f>
        <v>0.02</v>
      </c>
      <c r="P214" s="159">
        <v>0</v>
      </c>
      <c r="Q214" s="159">
        <f>ROUND(E214*P214,2)</f>
        <v>0</v>
      </c>
      <c r="R214" s="160"/>
      <c r="S214" s="160" t="s">
        <v>173</v>
      </c>
      <c r="T214" s="161" t="s">
        <v>174</v>
      </c>
      <c r="U214" s="162">
        <v>1.5</v>
      </c>
      <c r="V214" s="162">
        <f>ROUND(E214*U214,2)</f>
        <v>1.5</v>
      </c>
      <c r="W214" s="162"/>
      <c r="X214" s="162" t="s">
        <v>218</v>
      </c>
      <c r="Y214" s="162" t="s">
        <v>175</v>
      </c>
      <c r="Z214" s="163"/>
      <c r="AA214" s="163"/>
      <c r="AB214" s="163"/>
      <c r="AC214" s="163"/>
      <c r="AD214" s="163"/>
      <c r="AE214" s="163"/>
      <c r="AF214" s="163"/>
      <c r="AG214" s="163" t="s">
        <v>219</v>
      </c>
      <c r="AH214" s="163"/>
      <c r="AI214" s="163"/>
      <c r="AJ214" s="163"/>
      <c r="AK214" s="163"/>
      <c r="AL214" s="163"/>
      <c r="AM214" s="163"/>
      <c r="AN214" s="163"/>
      <c r="AO214" s="163"/>
      <c r="AP214" s="163"/>
      <c r="AQ214" s="163"/>
      <c r="AR214" s="163"/>
      <c r="AS214" s="163"/>
      <c r="AT214" s="163"/>
      <c r="AU214" s="163"/>
      <c r="AV214" s="163"/>
      <c r="AW214" s="163"/>
      <c r="AX214" s="163"/>
      <c r="AY214" s="163"/>
      <c r="AZ214" s="163"/>
      <c r="BA214" s="163"/>
      <c r="BB214" s="163"/>
      <c r="BC214" s="163"/>
      <c r="BD214" s="163"/>
      <c r="BE214" s="163"/>
      <c r="BF214" s="163"/>
      <c r="BG214" s="163"/>
      <c r="BH214" s="163"/>
    </row>
    <row r="215" spans="1:60" outlineLevel="2" x14ac:dyDescent="0.2">
      <c r="A215" s="164"/>
      <c r="B215" s="165"/>
      <c r="C215" s="182" t="s">
        <v>1144</v>
      </c>
      <c r="D215" s="183"/>
      <c r="E215" s="184"/>
      <c r="F215" s="162"/>
      <c r="G215" s="162"/>
      <c r="H215" s="162"/>
      <c r="I215" s="162"/>
      <c r="J215" s="162"/>
      <c r="K215" s="162"/>
      <c r="L215" s="162"/>
      <c r="M215" s="162"/>
      <c r="N215" s="166"/>
      <c r="O215" s="166"/>
      <c r="P215" s="166"/>
      <c r="Q215" s="166"/>
      <c r="R215" s="162"/>
      <c r="S215" s="162"/>
      <c r="T215" s="162"/>
      <c r="U215" s="162"/>
      <c r="V215" s="162"/>
      <c r="W215" s="162"/>
      <c r="X215" s="162"/>
      <c r="Y215" s="162"/>
      <c r="Z215" s="163"/>
      <c r="AA215" s="163"/>
      <c r="AB215" s="163"/>
      <c r="AC215" s="163"/>
      <c r="AD215" s="163"/>
      <c r="AE215" s="163"/>
      <c r="AF215" s="163"/>
      <c r="AG215" s="163" t="s">
        <v>222</v>
      </c>
      <c r="AH215" s="163">
        <v>0</v>
      </c>
      <c r="AI215" s="163"/>
      <c r="AJ215" s="163"/>
      <c r="AK215" s="163"/>
      <c r="AL215" s="163"/>
      <c r="AM215" s="163"/>
      <c r="AN215" s="163"/>
      <c r="AO215" s="163"/>
      <c r="AP215" s="163"/>
      <c r="AQ215" s="163"/>
      <c r="AR215" s="163"/>
      <c r="AS215" s="163"/>
      <c r="AT215" s="163"/>
      <c r="AU215" s="163"/>
      <c r="AV215" s="163"/>
      <c r="AW215" s="163"/>
      <c r="AX215" s="163"/>
      <c r="AY215" s="163"/>
      <c r="AZ215" s="163"/>
      <c r="BA215" s="163"/>
      <c r="BB215" s="163"/>
      <c r="BC215" s="163"/>
      <c r="BD215" s="163"/>
      <c r="BE215" s="163"/>
      <c r="BF215" s="163"/>
      <c r="BG215" s="163"/>
      <c r="BH215" s="163"/>
    </row>
    <row r="216" spans="1:60" outlineLevel="3" x14ac:dyDescent="0.2">
      <c r="A216" s="164"/>
      <c r="B216" s="165"/>
      <c r="C216" s="182" t="s">
        <v>1319</v>
      </c>
      <c r="D216" s="183"/>
      <c r="E216" s="184">
        <v>1</v>
      </c>
      <c r="F216" s="162"/>
      <c r="G216" s="162"/>
      <c r="H216" s="162"/>
      <c r="I216" s="162"/>
      <c r="J216" s="162"/>
      <c r="K216" s="162"/>
      <c r="L216" s="162"/>
      <c r="M216" s="162"/>
      <c r="N216" s="166"/>
      <c r="O216" s="166"/>
      <c r="P216" s="166"/>
      <c r="Q216" s="166"/>
      <c r="R216" s="162"/>
      <c r="S216" s="162"/>
      <c r="T216" s="162"/>
      <c r="U216" s="162"/>
      <c r="V216" s="162"/>
      <c r="W216" s="162"/>
      <c r="X216" s="162"/>
      <c r="Y216" s="162"/>
      <c r="Z216" s="163"/>
      <c r="AA216" s="163"/>
      <c r="AB216" s="163"/>
      <c r="AC216" s="163"/>
      <c r="AD216" s="163"/>
      <c r="AE216" s="163"/>
      <c r="AF216" s="163"/>
      <c r="AG216" s="163" t="s">
        <v>222</v>
      </c>
      <c r="AH216" s="163">
        <v>0</v>
      </c>
      <c r="AI216" s="163"/>
      <c r="AJ216" s="163"/>
      <c r="AK216" s="163"/>
      <c r="AL216" s="163"/>
      <c r="AM216" s="163"/>
      <c r="AN216" s="163"/>
      <c r="AO216" s="163"/>
      <c r="AP216" s="163"/>
      <c r="AQ216" s="163"/>
      <c r="AR216" s="163"/>
      <c r="AS216" s="163"/>
      <c r="AT216" s="163"/>
      <c r="AU216" s="163"/>
      <c r="AV216" s="163"/>
      <c r="AW216" s="163"/>
      <c r="AX216" s="163"/>
      <c r="AY216" s="163"/>
      <c r="AZ216" s="163"/>
      <c r="BA216" s="163"/>
      <c r="BB216" s="163"/>
      <c r="BC216" s="163"/>
      <c r="BD216" s="163"/>
      <c r="BE216" s="163"/>
      <c r="BF216" s="163"/>
      <c r="BG216" s="163"/>
      <c r="BH216" s="163"/>
    </row>
    <row r="217" spans="1:60" outlineLevel="1" x14ac:dyDescent="0.2">
      <c r="A217" s="155">
        <v>62</v>
      </c>
      <c r="B217" s="156" t="s">
        <v>1320</v>
      </c>
      <c r="C217" s="157" t="s">
        <v>1321</v>
      </c>
      <c r="D217" s="158" t="s">
        <v>1263</v>
      </c>
      <c r="E217" s="159">
        <v>1</v>
      </c>
      <c r="F217" s="11"/>
      <c r="G217" s="160">
        <f>ROUND(E217*F217,2)</f>
        <v>0</v>
      </c>
      <c r="H217" s="11">
        <v>0</v>
      </c>
      <c r="I217" s="160">
        <f>ROUND(E217*H217,2)</f>
        <v>0</v>
      </c>
      <c r="J217" s="11">
        <v>7000</v>
      </c>
      <c r="K217" s="160">
        <f>ROUND(E217*J217,2)</f>
        <v>7000</v>
      </c>
      <c r="L217" s="160">
        <v>21</v>
      </c>
      <c r="M217" s="160">
        <f>G217*(1+L217/100)</f>
        <v>0</v>
      </c>
      <c r="N217" s="159">
        <v>1.7780000000000001E-2</v>
      </c>
      <c r="O217" s="159">
        <f>ROUND(E217*N217,2)</f>
        <v>0.02</v>
      </c>
      <c r="P217" s="159">
        <v>0</v>
      </c>
      <c r="Q217" s="159">
        <f>ROUND(E217*P217,2)</f>
        <v>0</v>
      </c>
      <c r="R217" s="160"/>
      <c r="S217" s="160" t="s">
        <v>173</v>
      </c>
      <c r="T217" s="161" t="s">
        <v>174</v>
      </c>
      <c r="U217" s="162">
        <v>0.05</v>
      </c>
      <c r="V217" s="162">
        <f>ROUND(E217*U217,2)</f>
        <v>0.05</v>
      </c>
      <c r="W217" s="162"/>
      <c r="X217" s="162" t="s">
        <v>218</v>
      </c>
      <c r="Y217" s="162" t="s">
        <v>175</v>
      </c>
      <c r="Z217" s="163"/>
      <c r="AA217" s="163"/>
      <c r="AB217" s="163"/>
      <c r="AC217" s="163"/>
      <c r="AD217" s="163"/>
      <c r="AE217" s="163"/>
      <c r="AF217" s="163"/>
      <c r="AG217" s="163" t="s">
        <v>219</v>
      </c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  <c r="BE217" s="163"/>
      <c r="BF217" s="163"/>
      <c r="BG217" s="163"/>
      <c r="BH217" s="163"/>
    </row>
    <row r="218" spans="1:60" outlineLevel="2" x14ac:dyDescent="0.2">
      <c r="A218" s="164"/>
      <c r="B218" s="165"/>
      <c r="C218" s="182" t="s">
        <v>1144</v>
      </c>
      <c r="D218" s="183"/>
      <c r="E218" s="184"/>
      <c r="F218" s="162"/>
      <c r="G218" s="162"/>
      <c r="H218" s="162"/>
      <c r="I218" s="162"/>
      <c r="J218" s="162"/>
      <c r="K218" s="162"/>
      <c r="L218" s="162"/>
      <c r="M218" s="162"/>
      <c r="N218" s="166"/>
      <c r="O218" s="166"/>
      <c r="P218" s="166"/>
      <c r="Q218" s="166"/>
      <c r="R218" s="162"/>
      <c r="S218" s="162"/>
      <c r="T218" s="162"/>
      <c r="U218" s="162"/>
      <c r="V218" s="162"/>
      <c r="W218" s="162"/>
      <c r="X218" s="162"/>
      <c r="Y218" s="162"/>
      <c r="Z218" s="163"/>
      <c r="AA218" s="163"/>
      <c r="AB218" s="163"/>
      <c r="AC218" s="163"/>
      <c r="AD218" s="163"/>
      <c r="AE218" s="163"/>
      <c r="AF218" s="163"/>
      <c r="AG218" s="163" t="s">
        <v>222</v>
      </c>
      <c r="AH218" s="163">
        <v>0</v>
      </c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163"/>
      <c r="BB218" s="163"/>
      <c r="BC218" s="163"/>
      <c r="BD218" s="163"/>
      <c r="BE218" s="163"/>
      <c r="BF218" s="163"/>
      <c r="BG218" s="163"/>
      <c r="BH218" s="163"/>
    </row>
    <row r="219" spans="1:60" outlineLevel="3" x14ac:dyDescent="0.2">
      <c r="A219" s="164"/>
      <c r="B219" s="165"/>
      <c r="C219" s="182" t="s">
        <v>1322</v>
      </c>
      <c r="D219" s="183"/>
      <c r="E219" s="184">
        <v>1</v>
      </c>
      <c r="F219" s="162"/>
      <c r="G219" s="162"/>
      <c r="H219" s="162"/>
      <c r="I219" s="162"/>
      <c r="J219" s="162"/>
      <c r="K219" s="162"/>
      <c r="L219" s="162"/>
      <c r="M219" s="162"/>
      <c r="N219" s="166"/>
      <c r="O219" s="166"/>
      <c r="P219" s="166"/>
      <c r="Q219" s="166"/>
      <c r="R219" s="162"/>
      <c r="S219" s="162"/>
      <c r="T219" s="162"/>
      <c r="U219" s="162"/>
      <c r="V219" s="162"/>
      <c r="W219" s="162"/>
      <c r="X219" s="162"/>
      <c r="Y219" s="162"/>
      <c r="Z219" s="163"/>
      <c r="AA219" s="163"/>
      <c r="AB219" s="163"/>
      <c r="AC219" s="163"/>
      <c r="AD219" s="163"/>
      <c r="AE219" s="163"/>
      <c r="AF219" s="163"/>
      <c r="AG219" s="163" t="s">
        <v>222</v>
      </c>
      <c r="AH219" s="163">
        <v>0</v>
      </c>
      <c r="AI219" s="163"/>
      <c r="AJ219" s="163"/>
      <c r="AK219" s="163"/>
      <c r="AL219" s="163"/>
      <c r="AM219" s="163"/>
      <c r="AN219" s="163"/>
      <c r="AO219" s="163"/>
      <c r="AP219" s="163"/>
      <c r="AQ219" s="163"/>
      <c r="AR219" s="163"/>
      <c r="AS219" s="163"/>
      <c r="AT219" s="163"/>
      <c r="AU219" s="163"/>
      <c r="AV219" s="163"/>
      <c r="AW219" s="163"/>
      <c r="AX219" s="163"/>
      <c r="AY219" s="163"/>
      <c r="AZ219" s="163"/>
      <c r="BA219" s="163"/>
      <c r="BB219" s="163"/>
      <c r="BC219" s="163"/>
      <c r="BD219" s="163"/>
      <c r="BE219" s="163"/>
      <c r="BF219" s="163"/>
      <c r="BG219" s="163"/>
      <c r="BH219" s="163"/>
    </row>
    <row r="220" spans="1:60" outlineLevel="1" x14ac:dyDescent="0.2">
      <c r="A220" s="155">
        <v>63</v>
      </c>
      <c r="B220" s="156" t="s">
        <v>1323</v>
      </c>
      <c r="C220" s="157" t="s">
        <v>1324</v>
      </c>
      <c r="D220" s="158" t="s">
        <v>1263</v>
      </c>
      <c r="E220" s="159">
        <v>1</v>
      </c>
      <c r="F220" s="11"/>
      <c r="G220" s="160">
        <f>ROUND(E220*F220,2)</f>
        <v>0</v>
      </c>
      <c r="H220" s="11">
        <v>0</v>
      </c>
      <c r="I220" s="160">
        <f>ROUND(E220*H220,2)</f>
        <v>0</v>
      </c>
      <c r="J220" s="11">
        <v>3000</v>
      </c>
      <c r="K220" s="160">
        <f>ROUND(E220*J220,2)</f>
        <v>3000</v>
      </c>
      <c r="L220" s="160">
        <v>21</v>
      </c>
      <c r="M220" s="160">
        <f>G220*(1+L220/100)</f>
        <v>0</v>
      </c>
      <c r="N220" s="159">
        <v>0</v>
      </c>
      <c r="O220" s="159">
        <f>ROUND(E220*N220,2)</f>
        <v>0</v>
      </c>
      <c r="P220" s="159">
        <v>0</v>
      </c>
      <c r="Q220" s="159">
        <f>ROUND(E220*P220,2)</f>
        <v>0</v>
      </c>
      <c r="R220" s="160"/>
      <c r="S220" s="160" t="s">
        <v>173</v>
      </c>
      <c r="T220" s="161" t="s">
        <v>174</v>
      </c>
      <c r="U220" s="162">
        <v>0</v>
      </c>
      <c r="V220" s="162">
        <f>ROUND(E220*U220,2)</f>
        <v>0</v>
      </c>
      <c r="W220" s="162"/>
      <c r="X220" s="162" t="s">
        <v>218</v>
      </c>
      <c r="Y220" s="162" t="s">
        <v>175</v>
      </c>
      <c r="Z220" s="163"/>
      <c r="AA220" s="163"/>
      <c r="AB220" s="163"/>
      <c r="AC220" s="163"/>
      <c r="AD220" s="163"/>
      <c r="AE220" s="163"/>
      <c r="AF220" s="163"/>
      <c r="AG220" s="163" t="s">
        <v>219</v>
      </c>
      <c r="AH220" s="163"/>
      <c r="AI220" s="163"/>
      <c r="AJ220" s="163"/>
      <c r="AK220" s="163"/>
      <c r="AL220" s="163"/>
      <c r="AM220" s="163"/>
      <c r="AN220" s="163"/>
      <c r="AO220" s="163"/>
      <c r="AP220" s="163"/>
      <c r="AQ220" s="163"/>
      <c r="AR220" s="163"/>
      <c r="AS220" s="163"/>
      <c r="AT220" s="163"/>
      <c r="AU220" s="163"/>
      <c r="AV220" s="163"/>
      <c r="AW220" s="163"/>
      <c r="AX220" s="163"/>
      <c r="AY220" s="163"/>
      <c r="AZ220" s="163"/>
      <c r="BA220" s="163"/>
      <c r="BB220" s="163"/>
      <c r="BC220" s="163"/>
      <c r="BD220" s="163"/>
      <c r="BE220" s="163"/>
      <c r="BF220" s="163"/>
      <c r="BG220" s="163"/>
      <c r="BH220" s="163"/>
    </row>
    <row r="221" spans="1:60" outlineLevel="2" x14ac:dyDescent="0.2">
      <c r="A221" s="164"/>
      <c r="B221" s="165"/>
      <c r="C221" s="182" t="s">
        <v>1144</v>
      </c>
      <c r="D221" s="183"/>
      <c r="E221" s="184"/>
      <c r="F221" s="162"/>
      <c r="G221" s="162"/>
      <c r="H221" s="162"/>
      <c r="I221" s="162"/>
      <c r="J221" s="162"/>
      <c r="K221" s="162"/>
      <c r="L221" s="162"/>
      <c r="M221" s="162"/>
      <c r="N221" s="166"/>
      <c r="O221" s="166"/>
      <c r="P221" s="166"/>
      <c r="Q221" s="166"/>
      <c r="R221" s="162"/>
      <c r="S221" s="162"/>
      <c r="T221" s="162"/>
      <c r="U221" s="162"/>
      <c r="V221" s="162"/>
      <c r="W221" s="162"/>
      <c r="X221" s="162"/>
      <c r="Y221" s="162"/>
      <c r="Z221" s="163"/>
      <c r="AA221" s="163"/>
      <c r="AB221" s="163"/>
      <c r="AC221" s="163"/>
      <c r="AD221" s="163"/>
      <c r="AE221" s="163"/>
      <c r="AF221" s="163"/>
      <c r="AG221" s="163" t="s">
        <v>222</v>
      </c>
      <c r="AH221" s="163">
        <v>0</v>
      </c>
      <c r="AI221" s="163"/>
      <c r="AJ221" s="163"/>
      <c r="AK221" s="163"/>
      <c r="AL221" s="163"/>
      <c r="AM221" s="163"/>
      <c r="AN221" s="163"/>
      <c r="AO221" s="163"/>
      <c r="AP221" s="163"/>
      <c r="AQ221" s="163"/>
      <c r="AR221" s="163"/>
      <c r="AS221" s="163"/>
      <c r="AT221" s="163"/>
      <c r="AU221" s="163"/>
      <c r="AV221" s="163"/>
      <c r="AW221" s="163"/>
      <c r="AX221" s="163"/>
      <c r="AY221" s="163"/>
      <c r="AZ221" s="163"/>
      <c r="BA221" s="163"/>
      <c r="BB221" s="163"/>
      <c r="BC221" s="163"/>
      <c r="BD221" s="163"/>
      <c r="BE221" s="163"/>
      <c r="BF221" s="163"/>
      <c r="BG221" s="163"/>
      <c r="BH221" s="163"/>
    </row>
    <row r="222" spans="1:60" outlineLevel="3" x14ac:dyDescent="0.2">
      <c r="A222" s="164"/>
      <c r="B222" s="165"/>
      <c r="C222" s="182" t="s">
        <v>1325</v>
      </c>
      <c r="D222" s="183"/>
      <c r="E222" s="184">
        <v>1</v>
      </c>
      <c r="F222" s="162"/>
      <c r="G222" s="162"/>
      <c r="H222" s="162"/>
      <c r="I222" s="162"/>
      <c r="J222" s="162"/>
      <c r="K222" s="162"/>
      <c r="L222" s="162"/>
      <c r="M222" s="162"/>
      <c r="N222" s="166"/>
      <c r="O222" s="166"/>
      <c r="P222" s="166"/>
      <c r="Q222" s="166"/>
      <c r="R222" s="162"/>
      <c r="S222" s="162"/>
      <c r="T222" s="162"/>
      <c r="U222" s="162"/>
      <c r="V222" s="162"/>
      <c r="W222" s="162"/>
      <c r="X222" s="162"/>
      <c r="Y222" s="162"/>
      <c r="Z222" s="163"/>
      <c r="AA222" s="163"/>
      <c r="AB222" s="163"/>
      <c r="AC222" s="163"/>
      <c r="AD222" s="163"/>
      <c r="AE222" s="163"/>
      <c r="AF222" s="163"/>
      <c r="AG222" s="163" t="s">
        <v>222</v>
      </c>
      <c r="AH222" s="163">
        <v>0</v>
      </c>
      <c r="AI222" s="163"/>
      <c r="AJ222" s="163"/>
      <c r="AK222" s="163"/>
      <c r="AL222" s="163"/>
      <c r="AM222" s="163"/>
      <c r="AN222" s="163"/>
      <c r="AO222" s="163"/>
      <c r="AP222" s="163"/>
      <c r="AQ222" s="163"/>
      <c r="AR222" s="163"/>
      <c r="AS222" s="163"/>
      <c r="AT222" s="163"/>
      <c r="AU222" s="163"/>
      <c r="AV222" s="163"/>
      <c r="AW222" s="163"/>
      <c r="AX222" s="163"/>
      <c r="AY222" s="163"/>
      <c r="AZ222" s="163"/>
      <c r="BA222" s="163"/>
      <c r="BB222" s="163"/>
      <c r="BC222" s="163"/>
      <c r="BD222" s="163"/>
      <c r="BE222" s="163"/>
      <c r="BF222" s="163"/>
      <c r="BG222" s="163"/>
      <c r="BH222" s="163"/>
    </row>
    <row r="223" spans="1:60" outlineLevel="1" x14ac:dyDescent="0.2">
      <c r="A223" s="155">
        <v>64</v>
      </c>
      <c r="B223" s="156" t="s">
        <v>1326</v>
      </c>
      <c r="C223" s="157" t="s">
        <v>1327</v>
      </c>
      <c r="D223" s="158" t="s">
        <v>1263</v>
      </c>
      <c r="E223" s="159">
        <v>1</v>
      </c>
      <c r="F223" s="11"/>
      <c r="G223" s="160">
        <f>ROUND(E223*F223,2)</f>
        <v>0</v>
      </c>
      <c r="H223" s="11">
        <v>0</v>
      </c>
      <c r="I223" s="160">
        <f>ROUND(E223*H223,2)</f>
        <v>0</v>
      </c>
      <c r="J223" s="11">
        <v>3700</v>
      </c>
      <c r="K223" s="160">
        <f>ROUND(E223*J223,2)</f>
        <v>3700</v>
      </c>
      <c r="L223" s="160">
        <v>21</v>
      </c>
      <c r="M223" s="160">
        <f>G223*(1+L223/100)</f>
        <v>0</v>
      </c>
      <c r="N223" s="159">
        <v>0</v>
      </c>
      <c r="O223" s="159">
        <f>ROUND(E223*N223,2)</f>
        <v>0</v>
      </c>
      <c r="P223" s="159">
        <v>0</v>
      </c>
      <c r="Q223" s="159">
        <f>ROUND(E223*P223,2)</f>
        <v>0</v>
      </c>
      <c r="R223" s="160"/>
      <c r="S223" s="160" t="s">
        <v>173</v>
      </c>
      <c r="T223" s="161" t="s">
        <v>174</v>
      </c>
      <c r="U223" s="162">
        <v>0.06</v>
      </c>
      <c r="V223" s="162">
        <f>ROUND(E223*U223,2)</f>
        <v>0.06</v>
      </c>
      <c r="W223" s="162"/>
      <c r="X223" s="162" t="s">
        <v>218</v>
      </c>
      <c r="Y223" s="162" t="s">
        <v>175</v>
      </c>
      <c r="Z223" s="163"/>
      <c r="AA223" s="163"/>
      <c r="AB223" s="163"/>
      <c r="AC223" s="163"/>
      <c r="AD223" s="163"/>
      <c r="AE223" s="163"/>
      <c r="AF223" s="163"/>
      <c r="AG223" s="163" t="s">
        <v>219</v>
      </c>
      <c r="AH223" s="163"/>
      <c r="AI223" s="163"/>
      <c r="AJ223" s="163"/>
      <c r="AK223" s="163"/>
      <c r="AL223" s="163"/>
      <c r="AM223" s="163"/>
      <c r="AN223" s="163"/>
      <c r="AO223" s="163"/>
      <c r="AP223" s="163"/>
      <c r="AQ223" s="163"/>
      <c r="AR223" s="163"/>
      <c r="AS223" s="163"/>
      <c r="AT223" s="163"/>
      <c r="AU223" s="163"/>
      <c r="AV223" s="163"/>
      <c r="AW223" s="163"/>
      <c r="AX223" s="163"/>
      <c r="AY223" s="163"/>
      <c r="AZ223" s="163"/>
      <c r="BA223" s="163"/>
      <c r="BB223" s="163"/>
      <c r="BC223" s="163"/>
      <c r="BD223" s="163"/>
      <c r="BE223" s="163"/>
      <c r="BF223" s="163"/>
      <c r="BG223" s="163"/>
      <c r="BH223" s="163"/>
    </row>
    <row r="224" spans="1:60" outlineLevel="2" x14ac:dyDescent="0.2">
      <c r="A224" s="164"/>
      <c r="B224" s="165"/>
      <c r="C224" s="182" t="s">
        <v>1144</v>
      </c>
      <c r="D224" s="183"/>
      <c r="E224" s="184"/>
      <c r="F224" s="162"/>
      <c r="G224" s="162"/>
      <c r="H224" s="162"/>
      <c r="I224" s="162"/>
      <c r="J224" s="162"/>
      <c r="K224" s="162"/>
      <c r="L224" s="162"/>
      <c r="M224" s="162"/>
      <c r="N224" s="166"/>
      <c r="O224" s="166"/>
      <c r="P224" s="166"/>
      <c r="Q224" s="166"/>
      <c r="R224" s="162"/>
      <c r="S224" s="162"/>
      <c r="T224" s="162"/>
      <c r="U224" s="162"/>
      <c r="V224" s="162"/>
      <c r="W224" s="162"/>
      <c r="X224" s="162"/>
      <c r="Y224" s="162"/>
      <c r="Z224" s="163"/>
      <c r="AA224" s="163"/>
      <c r="AB224" s="163"/>
      <c r="AC224" s="163"/>
      <c r="AD224" s="163"/>
      <c r="AE224" s="163"/>
      <c r="AF224" s="163"/>
      <c r="AG224" s="163" t="s">
        <v>222</v>
      </c>
      <c r="AH224" s="163">
        <v>0</v>
      </c>
      <c r="AI224" s="163"/>
      <c r="AJ224" s="163"/>
      <c r="AK224" s="163"/>
      <c r="AL224" s="163"/>
      <c r="AM224" s="163"/>
      <c r="AN224" s="163"/>
      <c r="AO224" s="163"/>
      <c r="AP224" s="163"/>
      <c r="AQ224" s="163"/>
      <c r="AR224" s="163"/>
      <c r="AS224" s="163"/>
      <c r="AT224" s="163"/>
      <c r="AU224" s="163"/>
      <c r="AV224" s="163"/>
      <c r="AW224" s="163"/>
      <c r="AX224" s="163"/>
      <c r="AY224" s="163"/>
      <c r="AZ224" s="163"/>
      <c r="BA224" s="163"/>
      <c r="BB224" s="163"/>
      <c r="BC224" s="163"/>
      <c r="BD224" s="163"/>
      <c r="BE224" s="163"/>
      <c r="BF224" s="163"/>
      <c r="BG224" s="163"/>
      <c r="BH224" s="163"/>
    </row>
    <row r="225" spans="1:60" outlineLevel="3" x14ac:dyDescent="0.2">
      <c r="A225" s="164"/>
      <c r="B225" s="165"/>
      <c r="C225" s="182" t="s">
        <v>1328</v>
      </c>
      <c r="D225" s="183"/>
      <c r="E225" s="184">
        <v>1</v>
      </c>
      <c r="F225" s="162"/>
      <c r="G225" s="162"/>
      <c r="H225" s="162"/>
      <c r="I225" s="162"/>
      <c r="J225" s="162"/>
      <c r="K225" s="162"/>
      <c r="L225" s="162"/>
      <c r="M225" s="162"/>
      <c r="N225" s="166"/>
      <c r="O225" s="166"/>
      <c r="P225" s="166"/>
      <c r="Q225" s="166"/>
      <c r="R225" s="162"/>
      <c r="S225" s="162"/>
      <c r="T225" s="162"/>
      <c r="U225" s="162"/>
      <c r="V225" s="162"/>
      <c r="W225" s="162"/>
      <c r="X225" s="162"/>
      <c r="Y225" s="162"/>
      <c r="Z225" s="163"/>
      <c r="AA225" s="163"/>
      <c r="AB225" s="163"/>
      <c r="AC225" s="163"/>
      <c r="AD225" s="163"/>
      <c r="AE225" s="163"/>
      <c r="AF225" s="163"/>
      <c r="AG225" s="163" t="s">
        <v>222</v>
      </c>
      <c r="AH225" s="163">
        <v>0</v>
      </c>
      <c r="AI225" s="163"/>
      <c r="AJ225" s="163"/>
      <c r="AK225" s="163"/>
      <c r="AL225" s="163"/>
      <c r="AM225" s="163"/>
      <c r="AN225" s="163"/>
      <c r="AO225" s="163"/>
      <c r="AP225" s="163"/>
      <c r="AQ225" s="163"/>
      <c r="AR225" s="163"/>
      <c r="AS225" s="163"/>
      <c r="AT225" s="163"/>
      <c r="AU225" s="163"/>
      <c r="AV225" s="163"/>
      <c r="AW225" s="163"/>
      <c r="AX225" s="163"/>
      <c r="AY225" s="163"/>
      <c r="AZ225" s="163"/>
      <c r="BA225" s="163"/>
      <c r="BB225" s="163"/>
      <c r="BC225" s="163"/>
      <c r="BD225" s="163"/>
      <c r="BE225" s="163"/>
      <c r="BF225" s="163"/>
      <c r="BG225" s="163"/>
      <c r="BH225" s="163"/>
    </row>
    <row r="226" spans="1:60" ht="22.5" outlineLevel="1" x14ac:dyDescent="0.2">
      <c r="A226" s="155">
        <v>65</v>
      </c>
      <c r="B226" s="156" t="s">
        <v>1329</v>
      </c>
      <c r="C226" s="157" t="s">
        <v>1330</v>
      </c>
      <c r="D226" s="158" t="s">
        <v>1263</v>
      </c>
      <c r="E226" s="159">
        <v>1</v>
      </c>
      <c r="F226" s="11"/>
      <c r="G226" s="160">
        <f>ROUND(E226*F226,2)</f>
        <v>0</v>
      </c>
      <c r="H226" s="11">
        <v>0</v>
      </c>
      <c r="I226" s="160">
        <f>ROUND(E226*H226,2)</f>
        <v>0</v>
      </c>
      <c r="J226" s="11">
        <v>15000</v>
      </c>
      <c r="K226" s="160">
        <f>ROUND(E226*J226,2)</f>
        <v>15000</v>
      </c>
      <c r="L226" s="160">
        <v>21</v>
      </c>
      <c r="M226" s="160">
        <f>G226*(1+L226/100)</f>
        <v>0</v>
      </c>
      <c r="N226" s="159">
        <v>0</v>
      </c>
      <c r="O226" s="159">
        <f>ROUND(E226*N226,2)</f>
        <v>0</v>
      </c>
      <c r="P226" s="159">
        <v>0</v>
      </c>
      <c r="Q226" s="159">
        <f>ROUND(E226*P226,2)</f>
        <v>0</v>
      </c>
      <c r="R226" s="160"/>
      <c r="S226" s="160" t="s">
        <v>173</v>
      </c>
      <c r="T226" s="161" t="s">
        <v>174</v>
      </c>
      <c r="U226" s="162">
        <v>0.4</v>
      </c>
      <c r="V226" s="162">
        <f>ROUND(E226*U226,2)</f>
        <v>0.4</v>
      </c>
      <c r="W226" s="162"/>
      <c r="X226" s="162" t="s">
        <v>218</v>
      </c>
      <c r="Y226" s="162" t="s">
        <v>175</v>
      </c>
      <c r="Z226" s="163"/>
      <c r="AA226" s="163"/>
      <c r="AB226" s="163"/>
      <c r="AC226" s="163"/>
      <c r="AD226" s="163"/>
      <c r="AE226" s="163"/>
      <c r="AF226" s="163"/>
      <c r="AG226" s="163" t="s">
        <v>219</v>
      </c>
      <c r="AH226" s="163"/>
      <c r="AI226" s="163"/>
      <c r="AJ226" s="163"/>
      <c r="AK226" s="163"/>
      <c r="AL226" s="163"/>
      <c r="AM226" s="163"/>
      <c r="AN226" s="163"/>
      <c r="AO226" s="163"/>
      <c r="AP226" s="163"/>
      <c r="AQ226" s="163"/>
      <c r="AR226" s="163"/>
      <c r="AS226" s="163"/>
      <c r="AT226" s="163"/>
      <c r="AU226" s="163"/>
      <c r="AV226" s="163"/>
      <c r="AW226" s="163"/>
      <c r="AX226" s="163"/>
      <c r="AY226" s="163"/>
      <c r="AZ226" s="163"/>
      <c r="BA226" s="163"/>
      <c r="BB226" s="163"/>
      <c r="BC226" s="163"/>
      <c r="BD226" s="163"/>
      <c r="BE226" s="163"/>
      <c r="BF226" s="163"/>
      <c r="BG226" s="163"/>
      <c r="BH226" s="163"/>
    </row>
    <row r="227" spans="1:60" outlineLevel="2" x14ac:dyDescent="0.2">
      <c r="A227" s="164"/>
      <c r="B227" s="165"/>
      <c r="C227" s="182" t="s">
        <v>1144</v>
      </c>
      <c r="D227" s="183"/>
      <c r="E227" s="184"/>
      <c r="F227" s="162"/>
      <c r="G227" s="162"/>
      <c r="H227" s="162"/>
      <c r="I227" s="162"/>
      <c r="J227" s="162"/>
      <c r="K227" s="162"/>
      <c r="L227" s="162"/>
      <c r="M227" s="162"/>
      <c r="N227" s="166"/>
      <c r="O227" s="166"/>
      <c r="P227" s="166"/>
      <c r="Q227" s="166"/>
      <c r="R227" s="162"/>
      <c r="S227" s="162"/>
      <c r="T227" s="162"/>
      <c r="U227" s="162"/>
      <c r="V227" s="162"/>
      <c r="W227" s="162"/>
      <c r="X227" s="162"/>
      <c r="Y227" s="162"/>
      <c r="Z227" s="163"/>
      <c r="AA227" s="163"/>
      <c r="AB227" s="163"/>
      <c r="AC227" s="163"/>
      <c r="AD227" s="163"/>
      <c r="AE227" s="163"/>
      <c r="AF227" s="163"/>
      <c r="AG227" s="163" t="s">
        <v>222</v>
      </c>
      <c r="AH227" s="163">
        <v>0</v>
      </c>
      <c r="AI227" s="163"/>
      <c r="AJ227" s="163"/>
      <c r="AK227" s="163"/>
      <c r="AL227" s="163"/>
      <c r="AM227" s="163"/>
      <c r="AN227" s="163"/>
      <c r="AO227" s="163"/>
      <c r="AP227" s="163"/>
      <c r="AQ227" s="163"/>
      <c r="AR227" s="163"/>
      <c r="AS227" s="163"/>
      <c r="AT227" s="163"/>
      <c r="AU227" s="163"/>
      <c r="AV227" s="163"/>
      <c r="AW227" s="163"/>
      <c r="AX227" s="163"/>
      <c r="AY227" s="163"/>
      <c r="AZ227" s="163"/>
      <c r="BA227" s="163"/>
      <c r="BB227" s="163"/>
      <c r="BC227" s="163"/>
      <c r="BD227" s="163"/>
      <c r="BE227" s="163"/>
      <c r="BF227" s="163"/>
      <c r="BG227" s="163"/>
      <c r="BH227" s="163"/>
    </row>
    <row r="228" spans="1:60" outlineLevel="3" x14ac:dyDescent="0.2">
      <c r="A228" s="164"/>
      <c r="B228" s="165"/>
      <c r="C228" s="182" t="s">
        <v>1331</v>
      </c>
      <c r="D228" s="183"/>
      <c r="E228" s="184">
        <v>1</v>
      </c>
      <c r="F228" s="162"/>
      <c r="G228" s="162"/>
      <c r="H228" s="162"/>
      <c r="I228" s="162"/>
      <c r="J228" s="162"/>
      <c r="K228" s="162"/>
      <c r="L228" s="162"/>
      <c r="M228" s="162"/>
      <c r="N228" s="166"/>
      <c r="O228" s="166"/>
      <c r="P228" s="166"/>
      <c r="Q228" s="166"/>
      <c r="R228" s="162"/>
      <c r="S228" s="162"/>
      <c r="T228" s="162"/>
      <c r="U228" s="162"/>
      <c r="V228" s="162"/>
      <c r="W228" s="162"/>
      <c r="X228" s="162"/>
      <c r="Y228" s="162"/>
      <c r="Z228" s="163"/>
      <c r="AA228" s="163"/>
      <c r="AB228" s="163"/>
      <c r="AC228" s="163"/>
      <c r="AD228" s="163"/>
      <c r="AE228" s="163"/>
      <c r="AF228" s="163"/>
      <c r="AG228" s="163" t="s">
        <v>222</v>
      </c>
      <c r="AH228" s="163">
        <v>0</v>
      </c>
      <c r="AI228" s="163"/>
      <c r="AJ228" s="163"/>
      <c r="AK228" s="163"/>
      <c r="AL228" s="163"/>
      <c r="AM228" s="163"/>
      <c r="AN228" s="163"/>
      <c r="AO228" s="163"/>
      <c r="AP228" s="163"/>
      <c r="AQ228" s="163"/>
      <c r="AR228" s="163"/>
      <c r="AS228" s="163"/>
      <c r="AT228" s="163"/>
      <c r="AU228" s="163"/>
      <c r="AV228" s="163"/>
      <c r="AW228" s="163"/>
      <c r="AX228" s="163"/>
      <c r="AY228" s="163"/>
      <c r="AZ228" s="163"/>
      <c r="BA228" s="163"/>
      <c r="BB228" s="163"/>
      <c r="BC228" s="163"/>
      <c r="BD228" s="163"/>
      <c r="BE228" s="163"/>
      <c r="BF228" s="163"/>
      <c r="BG228" s="163"/>
      <c r="BH228" s="163"/>
    </row>
    <row r="229" spans="1:60" x14ac:dyDescent="0.2">
      <c r="A229" s="142"/>
      <c r="B229" s="143"/>
      <c r="C229" s="174"/>
      <c r="D229" s="144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AE229" s="14">
        <v>12</v>
      </c>
      <c r="AF229" s="14">
        <v>21</v>
      </c>
      <c r="AG229" s="14" t="s">
        <v>154</v>
      </c>
    </row>
    <row r="230" spans="1:60" x14ac:dyDescent="0.2">
      <c r="A230" s="175"/>
      <c r="B230" s="176" t="s">
        <v>28</v>
      </c>
      <c r="C230" s="177"/>
      <c r="D230" s="178"/>
      <c r="E230" s="179"/>
      <c r="F230" s="179"/>
      <c r="G230" s="180">
        <f>G8</f>
        <v>0</v>
      </c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AE230" s="14">
        <f>SUMIF(L7:L228,AE229,G7:G228)</f>
        <v>0</v>
      </c>
      <c r="AF230" s="14">
        <f>SUMIF(L7:L228,AF229,G7:G228)</f>
        <v>0</v>
      </c>
      <c r="AG230" s="14" t="s">
        <v>208</v>
      </c>
    </row>
    <row r="231" spans="1:60" x14ac:dyDescent="0.2">
      <c r="A231" s="271" t="s">
        <v>555</v>
      </c>
      <c r="B231" s="271"/>
      <c r="C231" s="174"/>
      <c r="D231" s="144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</row>
    <row r="232" spans="1:60" x14ac:dyDescent="0.2">
      <c r="A232" s="142"/>
      <c r="B232" s="143" t="s">
        <v>556</v>
      </c>
      <c r="C232" s="174" t="s">
        <v>557</v>
      </c>
      <c r="D232" s="144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AG232" s="14" t="s">
        <v>558</v>
      </c>
    </row>
    <row r="233" spans="1:60" x14ac:dyDescent="0.2">
      <c r="A233" s="142"/>
      <c r="B233" s="143" t="s">
        <v>559</v>
      </c>
      <c r="C233" s="174" t="s">
        <v>560</v>
      </c>
      <c r="D233" s="144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AG233" s="14" t="s">
        <v>561</v>
      </c>
    </row>
    <row r="234" spans="1:60" x14ac:dyDescent="0.2">
      <c r="A234" s="142"/>
      <c r="B234" s="143"/>
      <c r="C234" s="174" t="s">
        <v>562</v>
      </c>
      <c r="D234" s="144"/>
      <c r="E234" s="142"/>
      <c r="F234" s="142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AG234" s="14" t="s">
        <v>563</v>
      </c>
    </row>
    <row r="235" spans="1:60" x14ac:dyDescent="0.2">
      <c r="A235" s="142"/>
      <c r="B235" s="143"/>
      <c r="C235" s="174"/>
      <c r="D235" s="144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</row>
    <row r="236" spans="1:60" x14ac:dyDescent="0.2">
      <c r="C236" s="181"/>
      <c r="D236" s="94"/>
      <c r="AG236" s="14" t="s">
        <v>210</v>
      </c>
    </row>
    <row r="237" spans="1:60" x14ac:dyDescent="0.2">
      <c r="D237" s="94"/>
    </row>
    <row r="238" spans="1:60" x14ac:dyDescent="0.2">
      <c r="D238" s="94"/>
    </row>
    <row r="239" spans="1:60" x14ac:dyDescent="0.2">
      <c r="D239" s="94"/>
    </row>
    <row r="240" spans="1:60" x14ac:dyDescent="0.2">
      <c r="D240" s="94"/>
    </row>
    <row r="241" spans="4:4" x14ac:dyDescent="0.2">
      <c r="D241" s="94"/>
    </row>
    <row r="242" spans="4:4" x14ac:dyDescent="0.2">
      <c r="D242" s="94"/>
    </row>
    <row r="243" spans="4:4" x14ac:dyDescent="0.2">
      <c r="D243" s="94"/>
    </row>
    <row r="244" spans="4:4" x14ac:dyDescent="0.2">
      <c r="D244" s="94"/>
    </row>
    <row r="245" spans="4:4" x14ac:dyDescent="0.2">
      <c r="D245" s="94"/>
    </row>
    <row r="246" spans="4:4" x14ac:dyDescent="0.2">
      <c r="D246" s="94"/>
    </row>
    <row r="247" spans="4:4" x14ac:dyDescent="0.2">
      <c r="D247" s="94"/>
    </row>
    <row r="248" spans="4:4" x14ac:dyDescent="0.2">
      <c r="D248" s="94"/>
    </row>
    <row r="249" spans="4:4" x14ac:dyDescent="0.2">
      <c r="D249" s="94"/>
    </row>
    <row r="250" spans="4:4" x14ac:dyDescent="0.2">
      <c r="D250" s="94"/>
    </row>
    <row r="251" spans="4:4" x14ac:dyDescent="0.2">
      <c r="D251" s="94"/>
    </row>
    <row r="252" spans="4:4" x14ac:dyDescent="0.2">
      <c r="D252" s="94"/>
    </row>
    <row r="253" spans="4:4" x14ac:dyDescent="0.2">
      <c r="D253" s="94"/>
    </row>
    <row r="254" spans="4:4" x14ac:dyDescent="0.2">
      <c r="D254" s="94"/>
    </row>
    <row r="255" spans="4:4" x14ac:dyDescent="0.2">
      <c r="D255" s="94"/>
    </row>
    <row r="256" spans="4:4" x14ac:dyDescent="0.2">
      <c r="D256" s="94"/>
    </row>
    <row r="257" spans="4:4" x14ac:dyDescent="0.2">
      <c r="D257" s="94"/>
    </row>
    <row r="258" spans="4:4" x14ac:dyDescent="0.2">
      <c r="D258" s="94"/>
    </row>
    <row r="259" spans="4:4" x14ac:dyDescent="0.2">
      <c r="D259" s="94"/>
    </row>
    <row r="260" spans="4:4" x14ac:dyDescent="0.2">
      <c r="D260" s="94"/>
    </row>
    <row r="261" spans="4:4" x14ac:dyDescent="0.2">
      <c r="D261" s="94"/>
    </row>
    <row r="262" spans="4:4" x14ac:dyDescent="0.2">
      <c r="D262" s="94"/>
    </row>
    <row r="263" spans="4:4" x14ac:dyDescent="0.2">
      <c r="D263" s="94"/>
    </row>
    <row r="264" spans="4:4" x14ac:dyDescent="0.2">
      <c r="D264" s="94"/>
    </row>
    <row r="265" spans="4:4" x14ac:dyDescent="0.2">
      <c r="D265" s="94"/>
    </row>
    <row r="266" spans="4:4" x14ac:dyDescent="0.2">
      <c r="D266" s="94"/>
    </row>
    <row r="267" spans="4:4" x14ac:dyDescent="0.2">
      <c r="D267" s="94"/>
    </row>
    <row r="268" spans="4:4" x14ac:dyDescent="0.2">
      <c r="D268" s="94"/>
    </row>
    <row r="269" spans="4:4" x14ac:dyDescent="0.2">
      <c r="D269" s="94"/>
    </row>
    <row r="270" spans="4:4" x14ac:dyDescent="0.2">
      <c r="D270" s="94"/>
    </row>
    <row r="271" spans="4:4" x14ac:dyDescent="0.2">
      <c r="D271" s="94"/>
    </row>
    <row r="272" spans="4:4" x14ac:dyDescent="0.2">
      <c r="D272" s="94"/>
    </row>
    <row r="273" spans="4:4" x14ac:dyDescent="0.2">
      <c r="D273" s="94"/>
    </row>
    <row r="274" spans="4:4" x14ac:dyDescent="0.2">
      <c r="D274" s="94"/>
    </row>
    <row r="275" spans="4:4" x14ac:dyDescent="0.2">
      <c r="D275" s="94"/>
    </row>
    <row r="276" spans="4:4" x14ac:dyDescent="0.2">
      <c r="D276" s="94"/>
    </row>
    <row r="277" spans="4:4" x14ac:dyDescent="0.2">
      <c r="D277" s="94"/>
    </row>
    <row r="278" spans="4:4" x14ac:dyDescent="0.2">
      <c r="D278" s="94"/>
    </row>
    <row r="279" spans="4:4" x14ac:dyDescent="0.2">
      <c r="D279" s="94"/>
    </row>
    <row r="280" spans="4:4" x14ac:dyDescent="0.2">
      <c r="D280" s="94"/>
    </row>
    <row r="281" spans="4:4" x14ac:dyDescent="0.2">
      <c r="D281" s="94"/>
    </row>
    <row r="282" spans="4:4" x14ac:dyDescent="0.2">
      <c r="D282" s="94"/>
    </row>
    <row r="283" spans="4:4" x14ac:dyDescent="0.2">
      <c r="D283" s="94"/>
    </row>
    <row r="284" spans="4:4" x14ac:dyDescent="0.2">
      <c r="D284" s="94"/>
    </row>
    <row r="285" spans="4:4" x14ac:dyDescent="0.2">
      <c r="D285" s="94"/>
    </row>
    <row r="286" spans="4:4" x14ac:dyDescent="0.2">
      <c r="D286" s="94"/>
    </row>
    <row r="287" spans="4:4" x14ac:dyDescent="0.2">
      <c r="D287" s="94"/>
    </row>
    <row r="288" spans="4:4" x14ac:dyDescent="0.2">
      <c r="D288" s="94"/>
    </row>
    <row r="289" spans="4:4" x14ac:dyDescent="0.2">
      <c r="D289" s="94"/>
    </row>
    <row r="290" spans="4:4" x14ac:dyDescent="0.2">
      <c r="D290" s="94"/>
    </row>
    <row r="291" spans="4:4" x14ac:dyDescent="0.2">
      <c r="D291" s="94"/>
    </row>
    <row r="292" spans="4:4" x14ac:dyDescent="0.2">
      <c r="D292" s="94"/>
    </row>
    <row r="293" spans="4:4" x14ac:dyDescent="0.2">
      <c r="D293" s="94"/>
    </row>
    <row r="294" spans="4:4" x14ac:dyDescent="0.2">
      <c r="D294" s="94"/>
    </row>
    <row r="295" spans="4:4" x14ac:dyDescent="0.2">
      <c r="D295" s="94"/>
    </row>
    <row r="296" spans="4:4" x14ac:dyDescent="0.2">
      <c r="D296" s="94"/>
    </row>
    <row r="297" spans="4:4" x14ac:dyDescent="0.2">
      <c r="D297" s="94"/>
    </row>
    <row r="298" spans="4:4" x14ac:dyDescent="0.2">
      <c r="D298" s="94"/>
    </row>
    <row r="299" spans="4:4" x14ac:dyDescent="0.2">
      <c r="D299" s="94"/>
    </row>
    <row r="300" spans="4:4" x14ac:dyDescent="0.2">
      <c r="D300" s="94"/>
    </row>
    <row r="301" spans="4:4" x14ac:dyDescent="0.2">
      <c r="D301" s="94"/>
    </row>
    <row r="302" spans="4:4" x14ac:dyDescent="0.2">
      <c r="D302" s="94"/>
    </row>
    <row r="303" spans="4:4" x14ac:dyDescent="0.2">
      <c r="D303" s="94"/>
    </row>
    <row r="304" spans="4:4" x14ac:dyDescent="0.2">
      <c r="D304" s="94"/>
    </row>
    <row r="305" spans="4:4" x14ac:dyDescent="0.2">
      <c r="D305" s="94"/>
    </row>
    <row r="306" spans="4:4" x14ac:dyDescent="0.2">
      <c r="D306" s="94"/>
    </row>
    <row r="307" spans="4:4" x14ac:dyDescent="0.2">
      <c r="D307" s="94"/>
    </row>
    <row r="308" spans="4:4" x14ac:dyDescent="0.2">
      <c r="D308" s="94"/>
    </row>
    <row r="309" spans="4:4" x14ac:dyDescent="0.2">
      <c r="D309" s="94"/>
    </row>
    <row r="310" spans="4:4" x14ac:dyDescent="0.2">
      <c r="D310" s="94"/>
    </row>
    <row r="311" spans="4:4" x14ac:dyDescent="0.2">
      <c r="D311" s="94"/>
    </row>
    <row r="312" spans="4:4" x14ac:dyDescent="0.2">
      <c r="D312" s="94"/>
    </row>
    <row r="313" spans="4:4" x14ac:dyDescent="0.2">
      <c r="D313" s="94"/>
    </row>
    <row r="314" spans="4:4" x14ac:dyDescent="0.2">
      <c r="D314" s="94"/>
    </row>
    <row r="315" spans="4:4" x14ac:dyDescent="0.2">
      <c r="D315" s="94"/>
    </row>
    <row r="316" spans="4:4" x14ac:dyDescent="0.2">
      <c r="D316" s="94"/>
    </row>
    <row r="317" spans="4:4" x14ac:dyDescent="0.2">
      <c r="D317" s="94"/>
    </row>
    <row r="318" spans="4:4" x14ac:dyDescent="0.2">
      <c r="D318" s="94"/>
    </row>
    <row r="319" spans="4:4" x14ac:dyDescent="0.2">
      <c r="D319" s="94"/>
    </row>
    <row r="320" spans="4:4" x14ac:dyDescent="0.2">
      <c r="D320" s="94"/>
    </row>
    <row r="321" spans="4:4" x14ac:dyDescent="0.2">
      <c r="D321" s="94"/>
    </row>
    <row r="322" spans="4:4" x14ac:dyDescent="0.2">
      <c r="D322" s="94"/>
    </row>
    <row r="323" spans="4:4" x14ac:dyDescent="0.2">
      <c r="D323" s="94"/>
    </row>
    <row r="324" spans="4:4" x14ac:dyDescent="0.2">
      <c r="D324" s="94"/>
    </row>
    <row r="325" spans="4:4" x14ac:dyDescent="0.2">
      <c r="D325" s="94"/>
    </row>
    <row r="326" spans="4:4" x14ac:dyDescent="0.2">
      <c r="D326" s="94"/>
    </row>
    <row r="327" spans="4:4" x14ac:dyDescent="0.2">
      <c r="D327" s="94"/>
    </row>
    <row r="328" spans="4:4" x14ac:dyDescent="0.2">
      <c r="D328" s="94"/>
    </row>
    <row r="329" spans="4:4" x14ac:dyDescent="0.2">
      <c r="D329" s="94"/>
    </row>
    <row r="330" spans="4:4" x14ac:dyDescent="0.2">
      <c r="D330" s="94"/>
    </row>
    <row r="331" spans="4:4" x14ac:dyDescent="0.2">
      <c r="D331" s="94"/>
    </row>
    <row r="332" spans="4:4" x14ac:dyDescent="0.2">
      <c r="D332" s="94"/>
    </row>
    <row r="333" spans="4:4" x14ac:dyDescent="0.2">
      <c r="D333" s="94"/>
    </row>
    <row r="334" spans="4:4" x14ac:dyDescent="0.2">
      <c r="D334" s="94"/>
    </row>
    <row r="335" spans="4:4" x14ac:dyDescent="0.2">
      <c r="D335" s="94"/>
    </row>
    <row r="336" spans="4:4" x14ac:dyDescent="0.2">
      <c r="D336" s="94"/>
    </row>
    <row r="337" spans="4:4" x14ac:dyDescent="0.2">
      <c r="D337" s="94"/>
    </row>
    <row r="338" spans="4:4" x14ac:dyDescent="0.2">
      <c r="D338" s="94"/>
    </row>
    <row r="339" spans="4:4" x14ac:dyDescent="0.2">
      <c r="D339" s="94"/>
    </row>
    <row r="340" spans="4:4" x14ac:dyDescent="0.2">
      <c r="D340" s="94"/>
    </row>
    <row r="341" spans="4:4" x14ac:dyDescent="0.2">
      <c r="D341" s="94"/>
    </row>
    <row r="342" spans="4:4" x14ac:dyDescent="0.2">
      <c r="D342" s="94"/>
    </row>
    <row r="343" spans="4:4" x14ac:dyDescent="0.2">
      <c r="D343" s="94"/>
    </row>
    <row r="344" spans="4:4" x14ac:dyDescent="0.2">
      <c r="D344" s="94"/>
    </row>
    <row r="345" spans="4:4" x14ac:dyDescent="0.2">
      <c r="D345" s="94"/>
    </row>
    <row r="346" spans="4:4" x14ac:dyDescent="0.2">
      <c r="D346" s="94"/>
    </row>
    <row r="347" spans="4:4" x14ac:dyDescent="0.2">
      <c r="D347" s="94"/>
    </row>
    <row r="348" spans="4:4" x14ac:dyDescent="0.2">
      <c r="D348" s="94"/>
    </row>
    <row r="349" spans="4:4" x14ac:dyDescent="0.2">
      <c r="D349" s="94"/>
    </row>
    <row r="350" spans="4:4" x14ac:dyDescent="0.2">
      <c r="D350" s="94"/>
    </row>
    <row r="351" spans="4:4" x14ac:dyDescent="0.2">
      <c r="D351" s="94"/>
    </row>
    <row r="352" spans="4:4" x14ac:dyDescent="0.2">
      <c r="D352" s="94"/>
    </row>
    <row r="353" spans="4:4" x14ac:dyDescent="0.2">
      <c r="D353" s="94"/>
    </row>
    <row r="354" spans="4:4" x14ac:dyDescent="0.2">
      <c r="D354" s="94"/>
    </row>
    <row r="355" spans="4:4" x14ac:dyDescent="0.2">
      <c r="D355" s="94"/>
    </row>
    <row r="356" spans="4:4" x14ac:dyDescent="0.2">
      <c r="D356" s="94"/>
    </row>
    <row r="357" spans="4:4" x14ac:dyDescent="0.2">
      <c r="D357" s="94"/>
    </row>
    <row r="358" spans="4:4" x14ac:dyDescent="0.2">
      <c r="D358" s="94"/>
    </row>
    <row r="359" spans="4:4" x14ac:dyDescent="0.2">
      <c r="D359" s="94"/>
    </row>
    <row r="360" spans="4:4" x14ac:dyDescent="0.2">
      <c r="D360" s="94"/>
    </row>
    <row r="361" spans="4:4" x14ac:dyDescent="0.2">
      <c r="D361" s="94"/>
    </row>
    <row r="362" spans="4:4" x14ac:dyDescent="0.2">
      <c r="D362" s="94"/>
    </row>
    <row r="363" spans="4:4" x14ac:dyDescent="0.2">
      <c r="D363" s="94"/>
    </row>
    <row r="364" spans="4:4" x14ac:dyDescent="0.2">
      <c r="D364" s="94"/>
    </row>
    <row r="365" spans="4:4" x14ac:dyDescent="0.2">
      <c r="D365" s="94"/>
    </row>
    <row r="366" spans="4:4" x14ac:dyDescent="0.2">
      <c r="D366" s="94"/>
    </row>
    <row r="367" spans="4:4" x14ac:dyDescent="0.2">
      <c r="D367" s="94"/>
    </row>
    <row r="368" spans="4:4" x14ac:dyDescent="0.2">
      <c r="D368" s="94"/>
    </row>
    <row r="369" spans="4:4" x14ac:dyDescent="0.2">
      <c r="D369" s="94"/>
    </row>
    <row r="370" spans="4:4" x14ac:dyDescent="0.2">
      <c r="D370" s="94"/>
    </row>
    <row r="371" spans="4:4" x14ac:dyDescent="0.2">
      <c r="D371" s="94"/>
    </row>
    <row r="372" spans="4:4" x14ac:dyDescent="0.2">
      <c r="D372" s="94"/>
    </row>
    <row r="373" spans="4:4" x14ac:dyDescent="0.2">
      <c r="D373" s="94"/>
    </row>
    <row r="374" spans="4:4" x14ac:dyDescent="0.2">
      <c r="D374" s="94"/>
    </row>
    <row r="375" spans="4:4" x14ac:dyDescent="0.2">
      <c r="D375" s="94"/>
    </row>
    <row r="376" spans="4:4" x14ac:dyDescent="0.2">
      <c r="D376" s="94"/>
    </row>
    <row r="377" spans="4:4" x14ac:dyDescent="0.2">
      <c r="D377" s="94"/>
    </row>
    <row r="378" spans="4:4" x14ac:dyDescent="0.2">
      <c r="D378" s="94"/>
    </row>
    <row r="379" spans="4:4" x14ac:dyDescent="0.2">
      <c r="D379" s="94"/>
    </row>
    <row r="380" spans="4:4" x14ac:dyDescent="0.2">
      <c r="D380" s="94"/>
    </row>
    <row r="381" spans="4:4" x14ac:dyDescent="0.2">
      <c r="D381" s="94"/>
    </row>
    <row r="382" spans="4:4" x14ac:dyDescent="0.2">
      <c r="D382" s="94"/>
    </row>
    <row r="383" spans="4:4" x14ac:dyDescent="0.2">
      <c r="D383" s="94"/>
    </row>
    <row r="384" spans="4:4" x14ac:dyDescent="0.2">
      <c r="D384" s="94"/>
    </row>
    <row r="385" spans="4:4" x14ac:dyDescent="0.2">
      <c r="D385" s="94"/>
    </row>
    <row r="386" spans="4:4" x14ac:dyDescent="0.2">
      <c r="D386" s="94"/>
    </row>
    <row r="387" spans="4:4" x14ac:dyDescent="0.2">
      <c r="D387" s="94"/>
    </row>
    <row r="388" spans="4:4" x14ac:dyDescent="0.2">
      <c r="D388" s="94"/>
    </row>
    <row r="389" spans="4:4" x14ac:dyDescent="0.2">
      <c r="D389" s="94"/>
    </row>
    <row r="390" spans="4:4" x14ac:dyDescent="0.2">
      <c r="D390" s="94"/>
    </row>
    <row r="391" spans="4:4" x14ac:dyDescent="0.2">
      <c r="D391" s="94"/>
    </row>
    <row r="392" spans="4:4" x14ac:dyDescent="0.2">
      <c r="D392" s="94"/>
    </row>
    <row r="393" spans="4:4" x14ac:dyDescent="0.2">
      <c r="D393" s="94"/>
    </row>
    <row r="394" spans="4:4" x14ac:dyDescent="0.2">
      <c r="D394" s="94"/>
    </row>
    <row r="395" spans="4:4" x14ac:dyDescent="0.2">
      <c r="D395" s="94"/>
    </row>
    <row r="396" spans="4:4" x14ac:dyDescent="0.2">
      <c r="D396" s="94"/>
    </row>
    <row r="397" spans="4:4" x14ac:dyDescent="0.2">
      <c r="D397" s="94"/>
    </row>
    <row r="398" spans="4:4" x14ac:dyDescent="0.2">
      <c r="D398" s="94"/>
    </row>
    <row r="399" spans="4:4" x14ac:dyDescent="0.2">
      <c r="D399" s="94"/>
    </row>
    <row r="400" spans="4:4" x14ac:dyDescent="0.2">
      <c r="D400" s="94"/>
    </row>
    <row r="401" spans="4:4" x14ac:dyDescent="0.2">
      <c r="D401" s="94"/>
    </row>
    <row r="402" spans="4:4" x14ac:dyDescent="0.2">
      <c r="D402" s="94"/>
    </row>
    <row r="403" spans="4:4" x14ac:dyDescent="0.2">
      <c r="D403" s="94"/>
    </row>
    <row r="404" spans="4:4" x14ac:dyDescent="0.2">
      <c r="D404" s="94"/>
    </row>
    <row r="405" spans="4:4" x14ac:dyDescent="0.2">
      <c r="D405" s="94"/>
    </row>
    <row r="406" spans="4:4" x14ac:dyDescent="0.2">
      <c r="D406" s="94"/>
    </row>
    <row r="407" spans="4:4" x14ac:dyDescent="0.2">
      <c r="D407" s="94"/>
    </row>
    <row r="408" spans="4:4" x14ac:dyDescent="0.2">
      <c r="D408" s="94"/>
    </row>
    <row r="409" spans="4:4" x14ac:dyDescent="0.2">
      <c r="D409" s="94"/>
    </row>
    <row r="410" spans="4:4" x14ac:dyDescent="0.2">
      <c r="D410" s="94"/>
    </row>
    <row r="411" spans="4:4" x14ac:dyDescent="0.2">
      <c r="D411" s="94"/>
    </row>
    <row r="412" spans="4:4" x14ac:dyDescent="0.2">
      <c r="D412" s="94"/>
    </row>
    <row r="413" spans="4:4" x14ac:dyDescent="0.2">
      <c r="D413" s="94"/>
    </row>
    <row r="414" spans="4:4" x14ac:dyDescent="0.2">
      <c r="D414" s="94"/>
    </row>
    <row r="415" spans="4:4" x14ac:dyDescent="0.2">
      <c r="D415" s="94"/>
    </row>
    <row r="416" spans="4:4" x14ac:dyDescent="0.2">
      <c r="D416" s="94"/>
    </row>
    <row r="417" spans="4:4" x14ac:dyDescent="0.2">
      <c r="D417" s="94"/>
    </row>
    <row r="418" spans="4:4" x14ac:dyDescent="0.2">
      <c r="D418" s="94"/>
    </row>
    <row r="419" spans="4:4" x14ac:dyDescent="0.2">
      <c r="D419" s="94"/>
    </row>
    <row r="420" spans="4:4" x14ac:dyDescent="0.2">
      <c r="D420" s="94"/>
    </row>
    <row r="421" spans="4:4" x14ac:dyDescent="0.2">
      <c r="D421" s="94"/>
    </row>
    <row r="422" spans="4:4" x14ac:dyDescent="0.2">
      <c r="D422" s="94"/>
    </row>
    <row r="423" spans="4:4" x14ac:dyDescent="0.2">
      <c r="D423" s="94"/>
    </row>
    <row r="424" spans="4:4" x14ac:dyDescent="0.2">
      <c r="D424" s="94"/>
    </row>
    <row r="425" spans="4:4" x14ac:dyDescent="0.2">
      <c r="D425" s="94"/>
    </row>
    <row r="426" spans="4:4" x14ac:dyDescent="0.2">
      <c r="D426" s="94"/>
    </row>
    <row r="427" spans="4:4" x14ac:dyDescent="0.2">
      <c r="D427" s="94"/>
    </row>
    <row r="428" spans="4:4" x14ac:dyDescent="0.2">
      <c r="D428" s="94"/>
    </row>
    <row r="429" spans="4:4" x14ac:dyDescent="0.2">
      <c r="D429" s="94"/>
    </row>
    <row r="430" spans="4:4" x14ac:dyDescent="0.2">
      <c r="D430" s="94"/>
    </row>
    <row r="431" spans="4:4" x14ac:dyDescent="0.2">
      <c r="D431" s="94"/>
    </row>
    <row r="432" spans="4:4" x14ac:dyDescent="0.2">
      <c r="D432" s="94"/>
    </row>
    <row r="433" spans="4:4" x14ac:dyDescent="0.2">
      <c r="D433" s="94"/>
    </row>
    <row r="434" spans="4:4" x14ac:dyDescent="0.2">
      <c r="D434" s="94"/>
    </row>
    <row r="435" spans="4:4" x14ac:dyDescent="0.2">
      <c r="D435" s="94"/>
    </row>
    <row r="436" spans="4:4" x14ac:dyDescent="0.2">
      <c r="D436" s="94"/>
    </row>
    <row r="437" spans="4:4" x14ac:dyDescent="0.2">
      <c r="D437" s="94"/>
    </row>
    <row r="438" spans="4:4" x14ac:dyDescent="0.2">
      <c r="D438" s="94"/>
    </row>
    <row r="439" spans="4:4" x14ac:dyDescent="0.2">
      <c r="D439" s="94"/>
    </row>
    <row r="440" spans="4:4" x14ac:dyDescent="0.2">
      <c r="D440" s="94"/>
    </row>
    <row r="441" spans="4:4" x14ac:dyDescent="0.2">
      <c r="D441" s="94"/>
    </row>
    <row r="442" spans="4:4" x14ac:dyDescent="0.2">
      <c r="D442" s="94"/>
    </row>
    <row r="443" spans="4:4" x14ac:dyDescent="0.2">
      <c r="D443" s="94"/>
    </row>
    <row r="444" spans="4:4" x14ac:dyDescent="0.2">
      <c r="D444" s="94"/>
    </row>
    <row r="445" spans="4:4" x14ac:dyDescent="0.2">
      <c r="D445" s="94"/>
    </row>
    <row r="446" spans="4:4" x14ac:dyDescent="0.2">
      <c r="D446" s="94"/>
    </row>
    <row r="447" spans="4:4" x14ac:dyDescent="0.2">
      <c r="D447" s="94"/>
    </row>
    <row r="448" spans="4:4" x14ac:dyDescent="0.2">
      <c r="D448" s="94"/>
    </row>
    <row r="449" spans="4:4" x14ac:dyDescent="0.2">
      <c r="D449" s="94"/>
    </row>
    <row r="450" spans="4:4" x14ac:dyDescent="0.2">
      <c r="D450" s="94"/>
    </row>
    <row r="451" spans="4:4" x14ac:dyDescent="0.2">
      <c r="D451" s="94"/>
    </row>
    <row r="452" spans="4:4" x14ac:dyDescent="0.2">
      <c r="D452" s="94"/>
    </row>
    <row r="453" spans="4:4" x14ac:dyDescent="0.2">
      <c r="D453" s="94"/>
    </row>
    <row r="454" spans="4:4" x14ac:dyDescent="0.2">
      <c r="D454" s="94"/>
    </row>
    <row r="455" spans="4:4" x14ac:dyDescent="0.2">
      <c r="D455" s="94"/>
    </row>
    <row r="456" spans="4:4" x14ac:dyDescent="0.2">
      <c r="D456" s="94"/>
    </row>
    <row r="457" spans="4:4" x14ac:dyDescent="0.2">
      <c r="D457" s="94"/>
    </row>
    <row r="458" spans="4:4" x14ac:dyDescent="0.2">
      <c r="D458" s="94"/>
    </row>
    <row r="459" spans="4:4" x14ac:dyDescent="0.2">
      <c r="D459" s="94"/>
    </row>
    <row r="460" spans="4:4" x14ac:dyDescent="0.2">
      <c r="D460" s="94"/>
    </row>
    <row r="461" spans="4:4" x14ac:dyDescent="0.2">
      <c r="D461" s="94"/>
    </row>
    <row r="462" spans="4:4" x14ac:dyDescent="0.2">
      <c r="D462" s="94"/>
    </row>
    <row r="463" spans="4:4" x14ac:dyDescent="0.2">
      <c r="D463" s="94"/>
    </row>
    <row r="464" spans="4:4" x14ac:dyDescent="0.2">
      <c r="D464" s="94"/>
    </row>
    <row r="465" spans="4:4" x14ac:dyDescent="0.2">
      <c r="D465" s="94"/>
    </row>
    <row r="466" spans="4:4" x14ac:dyDescent="0.2">
      <c r="D466" s="94"/>
    </row>
    <row r="467" spans="4:4" x14ac:dyDescent="0.2">
      <c r="D467" s="94"/>
    </row>
    <row r="468" spans="4:4" x14ac:dyDescent="0.2">
      <c r="D468" s="94"/>
    </row>
    <row r="469" spans="4:4" x14ac:dyDescent="0.2">
      <c r="D469" s="94"/>
    </row>
    <row r="470" spans="4:4" x14ac:dyDescent="0.2">
      <c r="D470" s="94"/>
    </row>
    <row r="471" spans="4:4" x14ac:dyDescent="0.2">
      <c r="D471" s="94"/>
    </row>
    <row r="472" spans="4:4" x14ac:dyDescent="0.2">
      <c r="D472" s="94"/>
    </row>
    <row r="473" spans="4:4" x14ac:dyDescent="0.2">
      <c r="D473" s="94"/>
    </row>
    <row r="474" spans="4:4" x14ac:dyDescent="0.2">
      <c r="D474" s="94"/>
    </row>
    <row r="475" spans="4:4" x14ac:dyDescent="0.2">
      <c r="D475" s="94"/>
    </row>
    <row r="476" spans="4:4" x14ac:dyDescent="0.2">
      <c r="D476" s="94"/>
    </row>
    <row r="477" spans="4:4" x14ac:dyDescent="0.2">
      <c r="D477" s="94"/>
    </row>
    <row r="478" spans="4:4" x14ac:dyDescent="0.2">
      <c r="D478" s="94"/>
    </row>
    <row r="479" spans="4:4" x14ac:dyDescent="0.2">
      <c r="D479" s="94"/>
    </row>
    <row r="480" spans="4:4" x14ac:dyDescent="0.2">
      <c r="D480" s="94"/>
    </row>
    <row r="481" spans="4:4" x14ac:dyDescent="0.2">
      <c r="D481" s="94"/>
    </row>
    <row r="482" spans="4:4" x14ac:dyDescent="0.2">
      <c r="D482" s="94"/>
    </row>
    <row r="483" spans="4:4" x14ac:dyDescent="0.2">
      <c r="D483" s="94"/>
    </row>
    <row r="484" spans="4:4" x14ac:dyDescent="0.2">
      <c r="D484" s="94"/>
    </row>
    <row r="485" spans="4:4" x14ac:dyDescent="0.2">
      <c r="D485" s="94"/>
    </row>
    <row r="486" spans="4:4" x14ac:dyDescent="0.2">
      <c r="D486" s="94"/>
    </row>
    <row r="487" spans="4:4" x14ac:dyDescent="0.2">
      <c r="D487" s="94"/>
    </row>
    <row r="488" spans="4:4" x14ac:dyDescent="0.2">
      <c r="D488" s="94"/>
    </row>
    <row r="489" spans="4:4" x14ac:dyDescent="0.2">
      <c r="D489" s="94"/>
    </row>
    <row r="490" spans="4:4" x14ac:dyDescent="0.2">
      <c r="D490" s="94"/>
    </row>
    <row r="491" spans="4:4" x14ac:dyDescent="0.2">
      <c r="D491" s="94"/>
    </row>
    <row r="492" spans="4:4" x14ac:dyDescent="0.2">
      <c r="D492" s="94"/>
    </row>
    <row r="493" spans="4:4" x14ac:dyDescent="0.2">
      <c r="D493" s="94"/>
    </row>
    <row r="494" spans="4:4" x14ac:dyDescent="0.2">
      <c r="D494" s="94"/>
    </row>
    <row r="495" spans="4:4" x14ac:dyDescent="0.2">
      <c r="D495" s="94"/>
    </row>
    <row r="496" spans="4:4" x14ac:dyDescent="0.2">
      <c r="D496" s="94"/>
    </row>
    <row r="497" spans="4:4" x14ac:dyDescent="0.2">
      <c r="D497" s="94"/>
    </row>
    <row r="498" spans="4:4" x14ac:dyDescent="0.2">
      <c r="D498" s="94"/>
    </row>
    <row r="499" spans="4:4" x14ac:dyDescent="0.2">
      <c r="D499" s="94"/>
    </row>
    <row r="500" spans="4:4" x14ac:dyDescent="0.2">
      <c r="D500" s="94"/>
    </row>
    <row r="501" spans="4:4" x14ac:dyDescent="0.2">
      <c r="D501" s="94"/>
    </row>
    <row r="502" spans="4:4" x14ac:dyDescent="0.2">
      <c r="D502" s="94"/>
    </row>
    <row r="503" spans="4:4" x14ac:dyDescent="0.2">
      <c r="D503" s="94"/>
    </row>
    <row r="504" spans="4:4" x14ac:dyDescent="0.2">
      <c r="D504" s="94"/>
    </row>
    <row r="505" spans="4:4" x14ac:dyDescent="0.2">
      <c r="D505" s="94"/>
    </row>
    <row r="506" spans="4:4" x14ac:dyDescent="0.2">
      <c r="D506" s="94"/>
    </row>
    <row r="507" spans="4:4" x14ac:dyDescent="0.2">
      <c r="D507" s="94"/>
    </row>
    <row r="508" spans="4:4" x14ac:dyDescent="0.2">
      <c r="D508" s="94"/>
    </row>
    <row r="509" spans="4:4" x14ac:dyDescent="0.2">
      <c r="D509" s="94"/>
    </row>
    <row r="510" spans="4:4" x14ac:dyDescent="0.2">
      <c r="D510" s="94"/>
    </row>
    <row r="511" spans="4:4" x14ac:dyDescent="0.2">
      <c r="D511" s="94"/>
    </row>
    <row r="512" spans="4:4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  <row r="4815" spans="4:4" x14ac:dyDescent="0.2">
      <c r="D4815" s="94"/>
    </row>
    <row r="4816" spans="4:4" x14ac:dyDescent="0.2">
      <c r="D4816" s="94"/>
    </row>
    <row r="4817" spans="4:4" x14ac:dyDescent="0.2">
      <c r="D4817" s="94"/>
    </row>
    <row r="4818" spans="4:4" x14ac:dyDescent="0.2">
      <c r="D4818" s="94"/>
    </row>
    <row r="4819" spans="4:4" x14ac:dyDescent="0.2">
      <c r="D4819" s="94"/>
    </row>
    <row r="4820" spans="4:4" x14ac:dyDescent="0.2">
      <c r="D4820" s="94"/>
    </row>
    <row r="4821" spans="4:4" x14ac:dyDescent="0.2">
      <c r="D4821" s="94"/>
    </row>
    <row r="4822" spans="4:4" x14ac:dyDescent="0.2">
      <c r="D4822" s="94"/>
    </row>
    <row r="4823" spans="4:4" x14ac:dyDescent="0.2">
      <c r="D4823" s="94"/>
    </row>
    <row r="4824" spans="4:4" x14ac:dyDescent="0.2">
      <c r="D4824" s="94"/>
    </row>
    <row r="4825" spans="4:4" x14ac:dyDescent="0.2">
      <c r="D4825" s="94"/>
    </row>
    <row r="4826" spans="4:4" x14ac:dyDescent="0.2">
      <c r="D4826" s="94"/>
    </row>
    <row r="4827" spans="4:4" x14ac:dyDescent="0.2">
      <c r="D4827" s="94"/>
    </row>
    <row r="4828" spans="4:4" x14ac:dyDescent="0.2">
      <c r="D4828" s="94"/>
    </row>
    <row r="4829" spans="4:4" x14ac:dyDescent="0.2">
      <c r="D4829" s="94"/>
    </row>
    <row r="4830" spans="4:4" x14ac:dyDescent="0.2">
      <c r="D4830" s="94"/>
    </row>
    <row r="4831" spans="4:4" x14ac:dyDescent="0.2">
      <c r="D4831" s="94"/>
    </row>
    <row r="4832" spans="4:4" x14ac:dyDescent="0.2">
      <c r="D4832" s="94"/>
    </row>
    <row r="4833" spans="4:4" x14ac:dyDescent="0.2">
      <c r="D4833" s="94"/>
    </row>
    <row r="4834" spans="4:4" x14ac:dyDescent="0.2">
      <c r="D4834" s="94"/>
    </row>
    <row r="4835" spans="4:4" x14ac:dyDescent="0.2">
      <c r="D4835" s="94"/>
    </row>
    <row r="4836" spans="4:4" x14ac:dyDescent="0.2">
      <c r="D4836" s="94"/>
    </row>
    <row r="4837" spans="4:4" x14ac:dyDescent="0.2">
      <c r="D4837" s="94"/>
    </row>
    <row r="4838" spans="4:4" x14ac:dyDescent="0.2">
      <c r="D4838" s="94"/>
    </row>
    <row r="4839" spans="4:4" x14ac:dyDescent="0.2">
      <c r="D4839" s="94"/>
    </row>
    <row r="4840" spans="4:4" x14ac:dyDescent="0.2">
      <c r="D4840" s="94"/>
    </row>
    <row r="4841" spans="4:4" x14ac:dyDescent="0.2">
      <c r="D4841" s="94"/>
    </row>
    <row r="4842" spans="4:4" x14ac:dyDescent="0.2">
      <c r="D4842" s="94"/>
    </row>
    <row r="4843" spans="4:4" x14ac:dyDescent="0.2">
      <c r="D4843" s="94"/>
    </row>
    <row r="4844" spans="4:4" x14ac:dyDescent="0.2">
      <c r="D4844" s="94"/>
    </row>
    <row r="4845" spans="4:4" x14ac:dyDescent="0.2">
      <c r="D4845" s="94"/>
    </row>
    <row r="4846" spans="4:4" x14ac:dyDescent="0.2">
      <c r="D4846" s="94"/>
    </row>
    <row r="4847" spans="4:4" x14ac:dyDescent="0.2">
      <c r="D4847" s="94"/>
    </row>
    <row r="4848" spans="4:4" x14ac:dyDescent="0.2">
      <c r="D4848" s="94"/>
    </row>
    <row r="4849" spans="4:4" x14ac:dyDescent="0.2">
      <c r="D4849" s="94"/>
    </row>
    <row r="4850" spans="4:4" x14ac:dyDescent="0.2">
      <c r="D4850" s="94"/>
    </row>
    <row r="4851" spans="4:4" x14ac:dyDescent="0.2">
      <c r="D4851" s="94"/>
    </row>
    <row r="4852" spans="4:4" x14ac:dyDescent="0.2">
      <c r="D4852" s="94"/>
    </row>
    <row r="4853" spans="4:4" x14ac:dyDescent="0.2">
      <c r="D4853" s="94"/>
    </row>
    <row r="4854" spans="4:4" x14ac:dyDescent="0.2">
      <c r="D4854" s="94"/>
    </row>
    <row r="4855" spans="4:4" x14ac:dyDescent="0.2">
      <c r="D4855" s="94"/>
    </row>
    <row r="4856" spans="4:4" x14ac:dyDescent="0.2">
      <c r="D4856" s="94"/>
    </row>
    <row r="4857" spans="4:4" x14ac:dyDescent="0.2">
      <c r="D4857" s="94"/>
    </row>
    <row r="4858" spans="4:4" x14ac:dyDescent="0.2">
      <c r="D4858" s="94"/>
    </row>
    <row r="4859" spans="4:4" x14ac:dyDescent="0.2">
      <c r="D4859" s="94"/>
    </row>
    <row r="4860" spans="4:4" x14ac:dyDescent="0.2">
      <c r="D4860" s="94"/>
    </row>
    <row r="4861" spans="4:4" x14ac:dyDescent="0.2">
      <c r="D4861" s="94"/>
    </row>
    <row r="4862" spans="4:4" x14ac:dyDescent="0.2">
      <c r="D4862" s="94"/>
    </row>
    <row r="4863" spans="4:4" x14ac:dyDescent="0.2">
      <c r="D4863" s="94"/>
    </row>
    <row r="4864" spans="4:4" x14ac:dyDescent="0.2">
      <c r="D4864" s="94"/>
    </row>
    <row r="4865" spans="4:4" x14ac:dyDescent="0.2">
      <c r="D4865" s="94"/>
    </row>
    <row r="4866" spans="4:4" x14ac:dyDescent="0.2">
      <c r="D4866" s="94"/>
    </row>
    <row r="4867" spans="4:4" x14ac:dyDescent="0.2">
      <c r="D4867" s="94"/>
    </row>
    <row r="4868" spans="4:4" x14ac:dyDescent="0.2">
      <c r="D4868" s="94"/>
    </row>
    <row r="4869" spans="4:4" x14ac:dyDescent="0.2">
      <c r="D4869" s="94"/>
    </row>
    <row r="4870" spans="4:4" x14ac:dyDescent="0.2">
      <c r="D4870" s="94"/>
    </row>
    <row r="4871" spans="4:4" x14ac:dyDescent="0.2">
      <c r="D4871" s="94"/>
    </row>
    <row r="4872" spans="4:4" x14ac:dyDescent="0.2">
      <c r="D4872" s="94"/>
    </row>
    <row r="4873" spans="4:4" x14ac:dyDescent="0.2">
      <c r="D4873" s="94"/>
    </row>
    <row r="4874" spans="4:4" x14ac:dyDescent="0.2">
      <c r="D4874" s="94"/>
    </row>
    <row r="4875" spans="4:4" x14ac:dyDescent="0.2">
      <c r="D4875" s="94"/>
    </row>
    <row r="4876" spans="4:4" x14ac:dyDescent="0.2">
      <c r="D4876" s="94"/>
    </row>
    <row r="4877" spans="4:4" x14ac:dyDescent="0.2">
      <c r="D4877" s="94"/>
    </row>
    <row r="4878" spans="4:4" x14ac:dyDescent="0.2">
      <c r="D4878" s="94"/>
    </row>
    <row r="4879" spans="4:4" x14ac:dyDescent="0.2">
      <c r="D4879" s="94"/>
    </row>
    <row r="4880" spans="4:4" x14ac:dyDescent="0.2">
      <c r="D4880" s="94"/>
    </row>
    <row r="4881" spans="4:4" x14ac:dyDescent="0.2">
      <c r="D4881" s="94"/>
    </row>
    <row r="4882" spans="4:4" x14ac:dyDescent="0.2">
      <c r="D4882" s="94"/>
    </row>
    <row r="4883" spans="4:4" x14ac:dyDescent="0.2">
      <c r="D4883" s="94"/>
    </row>
    <row r="4884" spans="4:4" x14ac:dyDescent="0.2">
      <c r="D4884" s="94"/>
    </row>
    <row r="4885" spans="4:4" x14ac:dyDescent="0.2">
      <c r="D4885" s="94"/>
    </row>
    <row r="4886" spans="4:4" x14ac:dyDescent="0.2">
      <c r="D4886" s="94"/>
    </row>
    <row r="4887" spans="4:4" x14ac:dyDescent="0.2">
      <c r="D4887" s="94"/>
    </row>
    <row r="4888" spans="4:4" x14ac:dyDescent="0.2">
      <c r="D4888" s="94"/>
    </row>
    <row r="4889" spans="4:4" x14ac:dyDescent="0.2">
      <c r="D4889" s="94"/>
    </row>
    <row r="4890" spans="4:4" x14ac:dyDescent="0.2">
      <c r="D4890" s="94"/>
    </row>
    <row r="4891" spans="4:4" x14ac:dyDescent="0.2">
      <c r="D4891" s="94"/>
    </row>
    <row r="4892" spans="4:4" x14ac:dyDescent="0.2">
      <c r="D4892" s="94"/>
    </row>
    <row r="4893" spans="4:4" x14ac:dyDescent="0.2">
      <c r="D4893" s="94"/>
    </row>
    <row r="4894" spans="4:4" x14ac:dyDescent="0.2">
      <c r="D4894" s="94"/>
    </row>
    <row r="4895" spans="4:4" x14ac:dyDescent="0.2">
      <c r="D4895" s="94"/>
    </row>
    <row r="4896" spans="4:4" x14ac:dyDescent="0.2">
      <c r="D4896" s="94"/>
    </row>
    <row r="4897" spans="4:4" x14ac:dyDescent="0.2">
      <c r="D4897" s="94"/>
    </row>
    <row r="4898" spans="4:4" x14ac:dyDescent="0.2">
      <c r="D4898" s="94"/>
    </row>
    <row r="4899" spans="4:4" x14ac:dyDescent="0.2">
      <c r="D4899" s="94"/>
    </row>
    <row r="4900" spans="4:4" x14ac:dyDescent="0.2">
      <c r="D4900" s="94"/>
    </row>
    <row r="4901" spans="4:4" x14ac:dyDescent="0.2">
      <c r="D4901" s="94"/>
    </row>
    <row r="4902" spans="4:4" x14ac:dyDescent="0.2">
      <c r="D4902" s="94"/>
    </row>
    <row r="4903" spans="4:4" x14ac:dyDescent="0.2">
      <c r="D4903" s="94"/>
    </row>
    <row r="4904" spans="4:4" x14ac:dyDescent="0.2">
      <c r="D4904" s="94"/>
    </row>
    <row r="4905" spans="4:4" x14ac:dyDescent="0.2">
      <c r="D4905" s="94"/>
    </row>
    <row r="4906" spans="4:4" x14ac:dyDescent="0.2">
      <c r="D4906" s="94"/>
    </row>
    <row r="4907" spans="4:4" x14ac:dyDescent="0.2">
      <c r="D4907" s="94"/>
    </row>
    <row r="4908" spans="4:4" x14ac:dyDescent="0.2">
      <c r="D4908" s="94"/>
    </row>
    <row r="4909" spans="4:4" x14ac:dyDescent="0.2">
      <c r="D4909" s="94"/>
    </row>
    <row r="4910" spans="4:4" x14ac:dyDescent="0.2">
      <c r="D4910" s="94"/>
    </row>
    <row r="4911" spans="4:4" x14ac:dyDescent="0.2">
      <c r="D4911" s="94"/>
    </row>
    <row r="4912" spans="4:4" x14ac:dyDescent="0.2">
      <c r="D4912" s="94"/>
    </row>
    <row r="4913" spans="4:4" x14ac:dyDescent="0.2">
      <c r="D4913" s="94"/>
    </row>
    <row r="4914" spans="4:4" x14ac:dyDescent="0.2">
      <c r="D4914" s="94"/>
    </row>
    <row r="4915" spans="4:4" x14ac:dyDescent="0.2">
      <c r="D4915" s="94"/>
    </row>
    <row r="4916" spans="4:4" x14ac:dyDescent="0.2">
      <c r="D4916" s="94"/>
    </row>
    <row r="4917" spans="4:4" x14ac:dyDescent="0.2">
      <c r="D4917" s="94"/>
    </row>
    <row r="4918" spans="4:4" x14ac:dyDescent="0.2">
      <c r="D4918" s="94"/>
    </row>
    <row r="4919" spans="4:4" x14ac:dyDescent="0.2">
      <c r="D4919" s="94"/>
    </row>
    <row r="4920" spans="4:4" x14ac:dyDescent="0.2">
      <c r="D4920" s="94"/>
    </row>
    <row r="4921" spans="4:4" x14ac:dyDescent="0.2">
      <c r="D4921" s="94"/>
    </row>
    <row r="4922" spans="4:4" x14ac:dyDescent="0.2">
      <c r="D4922" s="94"/>
    </row>
    <row r="4923" spans="4:4" x14ac:dyDescent="0.2">
      <c r="D4923" s="94"/>
    </row>
    <row r="4924" spans="4:4" x14ac:dyDescent="0.2">
      <c r="D4924" s="94"/>
    </row>
    <row r="4925" spans="4:4" x14ac:dyDescent="0.2">
      <c r="D4925" s="94"/>
    </row>
    <row r="4926" spans="4:4" x14ac:dyDescent="0.2">
      <c r="D4926" s="94"/>
    </row>
    <row r="4927" spans="4:4" x14ac:dyDescent="0.2">
      <c r="D4927" s="94"/>
    </row>
    <row r="4928" spans="4:4" x14ac:dyDescent="0.2">
      <c r="D4928" s="94"/>
    </row>
    <row r="4929" spans="4:4" x14ac:dyDescent="0.2">
      <c r="D4929" s="94"/>
    </row>
    <row r="4930" spans="4:4" x14ac:dyDescent="0.2">
      <c r="D4930" s="94"/>
    </row>
    <row r="4931" spans="4:4" x14ac:dyDescent="0.2">
      <c r="D4931" s="94"/>
    </row>
    <row r="4932" spans="4:4" x14ac:dyDescent="0.2">
      <c r="D4932" s="94"/>
    </row>
    <row r="4933" spans="4:4" x14ac:dyDescent="0.2">
      <c r="D4933" s="94"/>
    </row>
    <row r="4934" spans="4:4" x14ac:dyDescent="0.2">
      <c r="D4934" s="94"/>
    </row>
    <row r="4935" spans="4:4" x14ac:dyDescent="0.2">
      <c r="D4935" s="94"/>
    </row>
    <row r="4936" spans="4:4" x14ac:dyDescent="0.2">
      <c r="D4936" s="94"/>
    </row>
    <row r="4937" spans="4:4" x14ac:dyDescent="0.2">
      <c r="D4937" s="94"/>
    </row>
    <row r="4938" spans="4:4" x14ac:dyDescent="0.2">
      <c r="D4938" s="94"/>
    </row>
    <row r="4939" spans="4:4" x14ac:dyDescent="0.2">
      <c r="D4939" s="94"/>
    </row>
    <row r="4940" spans="4:4" x14ac:dyDescent="0.2">
      <c r="D4940" s="94"/>
    </row>
    <row r="4941" spans="4:4" x14ac:dyDescent="0.2">
      <c r="D4941" s="94"/>
    </row>
    <row r="4942" spans="4:4" x14ac:dyDescent="0.2">
      <c r="D4942" s="94"/>
    </row>
    <row r="4943" spans="4:4" x14ac:dyDescent="0.2">
      <c r="D4943" s="94"/>
    </row>
    <row r="4944" spans="4:4" x14ac:dyDescent="0.2">
      <c r="D4944" s="94"/>
    </row>
    <row r="4945" spans="4:4" x14ac:dyDescent="0.2">
      <c r="D4945" s="94"/>
    </row>
    <row r="4946" spans="4:4" x14ac:dyDescent="0.2">
      <c r="D4946" s="94"/>
    </row>
    <row r="4947" spans="4:4" x14ac:dyDescent="0.2">
      <c r="D4947" s="94"/>
    </row>
    <row r="4948" spans="4:4" x14ac:dyDescent="0.2">
      <c r="D4948" s="94"/>
    </row>
    <row r="4949" spans="4:4" x14ac:dyDescent="0.2">
      <c r="D4949" s="94"/>
    </row>
    <row r="4950" spans="4:4" x14ac:dyDescent="0.2">
      <c r="D4950" s="94"/>
    </row>
    <row r="4951" spans="4:4" x14ac:dyDescent="0.2">
      <c r="D4951" s="94"/>
    </row>
    <row r="4952" spans="4:4" x14ac:dyDescent="0.2">
      <c r="D4952" s="94"/>
    </row>
    <row r="4953" spans="4:4" x14ac:dyDescent="0.2">
      <c r="D4953" s="94"/>
    </row>
    <row r="4954" spans="4:4" x14ac:dyDescent="0.2">
      <c r="D4954" s="94"/>
    </row>
    <row r="4955" spans="4:4" x14ac:dyDescent="0.2">
      <c r="D4955" s="94"/>
    </row>
    <row r="4956" spans="4:4" x14ac:dyDescent="0.2">
      <c r="D4956" s="94"/>
    </row>
    <row r="4957" spans="4:4" x14ac:dyDescent="0.2">
      <c r="D4957" s="94"/>
    </row>
    <row r="4958" spans="4:4" x14ac:dyDescent="0.2">
      <c r="D4958" s="94"/>
    </row>
    <row r="4959" spans="4:4" x14ac:dyDescent="0.2">
      <c r="D4959" s="94"/>
    </row>
    <row r="4960" spans="4:4" x14ac:dyDescent="0.2">
      <c r="D4960" s="94"/>
    </row>
    <row r="4961" spans="4:4" x14ac:dyDescent="0.2">
      <c r="D4961" s="94"/>
    </row>
    <row r="4962" spans="4:4" x14ac:dyDescent="0.2">
      <c r="D4962" s="94"/>
    </row>
    <row r="4963" spans="4:4" x14ac:dyDescent="0.2">
      <c r="D4963" s="94"/>
    </row>
    <row r="4964" spans="4:4" x14ac:dyDescent="0.2">
      <c r="D4964" s="94"/>
    </row>
    <row r="4965" spans="4:4" x14ac:dyDescent="0.2">
      <c r="D4965" s="94"/>
    </row>
    <row r="4966" spans="4:4" x14ac:dyDescent="0.2">
      <c r="D4966" s="94"/>
    </row>
    <row r="4967" spans="4:4" x14ac:dyDescent="0.2">
      <c r="D4967" s="94"/>
    </row>
    <row r="4968" spans="4:4" x14ac:dyDescent="0.2">
      <c r="D4968" s="94"/>
    </row>
    <row r="4969" spans="4:4" x14ac:dyDescent="0.2">
      <c r="D4969" s="94"/>
    </row>
    <row r="4970" spans="4:4" x14ac:dyDescent="0.2">
      <c r="D4970" s="94"/>
    </row>
    <row r="4971" spans="4:4" x14ac:dyDescent="0.2">
      <c r="D4971" s="94"/>
    </row>
    <row r="4972" spans="4:4" x14ac:dyDescent="0.2">
      <c r="D4972" s="94"/>
    </row>
    <row r="4973" spans="4:4" x14ac:dyDescent="0.2">
      <c r="D4973" s="94"/>
    </row>
    <row r="4974" spans="4:4" x14ac:dyDescent="0.2">
      <c r="D4974" s="94"/>
    </row>
    <row r="4975" spans="4:4" x14ac:dyDescent="0.2">
      <c r="D4975" s="94"/>
    </row>
    <row r="4976" spans="4:4" x14ac:dyDescent="0.2">
      <c r="D4976" s="94"/>
    </row>
    <row r="4977" spans="4:4" x14ac:dyDescent="0.2">
      <c r="D4977" s="94"/>
    </row>
    <row r="4978" spans="4:4" x14ac:dyDescent="0.2">
      <c r="D4978" s="94"/>
    </row>
    <row r="4979" spans="4:4" x14ac:dyDescent="0.2">
      <c r="D4979" s="94"/>
    </row>
    <row r="4980" spans="4:4" x14ac:dyDescent="0.2">
      <c r="D4980" s="94"/>
    </row>
    <row r="4981" spans="4:4" x14ac:dyDescent="0.2">
      <c r="D4981" s="94"/>
    </row>
    <row r="4982" spans="4:4" x14ac:dyDescent="0.2">
      <c r="D4982" s="94"/>
    </row>
    <row r="4983" spans="4:4" x14ac:dyDescent="0.2">
      <c r="D4983" s="94"/>
    </row>
    <row r="4984" spans="4:4" x14ac:dyDescent="0.2">
      <c r="D4984" s="94"/>
    </row>
    <row r="4985" spans="4:4" x14ac:dyDescent="0.2">
      <c r="D4985" s="94"/>
    </row>
    <row r="4986" spans="4:4" x14ac:dyDescent="0.2">
      <c r="D4986" s="94"/>
    </row>
    <row r="4987" spans="4:4" x14ac:dyDescent="0.2">
      <c r="D4987" s="94"/>
    </row>
    <row r="4988" spans="4:4" x14ac:dyDescent="0.2">
      <c r="D4988" s="94"/>
    </row>
    <row r="4989" spans="4:4" x14ac:dyDescent="0.2">
      <c r="D4989" s="94"/>
    </row>
    <row r="4990" spans="4:4" x14ac:dyDescent="0.2">
      <c r="D4990" s="94"/>
    </row>
    <row r="4991" spans="4:4" x14ac:dyDescent="0.2">
      <c r="D4991" s="94"/>
    </row>
    <row r="4992" spans="4:4" x14ac:dyDescent="0.2">
      <c r="D4992" s="94"/>
    </row>
    <row r="4993" spans="4:4" x14ac:dyDescent="0.2">
      <c r="D4993" s="94"/>
    </row>
    <row r="4994" spans="4:4" x14ac:dyDescent="0.2">
      <c r="D4994" s="94"/>
    </row>
    <row r="4995" spans="4:4" x14ac:dyDescent="0.2">
      <c r="D4995" s="94"/>
    </row>
    <row r="4996" spans="4:4" x14ac:dyDescent="0.2">
      <c r="D4996" s="94"/>
    </row>
    <row r="4997" spans="4:4" x14ac:dyDescent="0.2">
      <c r="D4997" s="94"/>
    </row>
    <row r="4998" spans="4:4" x14ac:dyDescent="0.2">
      <c r="D4998" s="94"/>
    </row>
    <row r="4999" spans="4:4" x14ac:dyDescent="0.2">
      <c r="D4999" s="94"/>
    </row>
    <row r="5000" spans="4:4" x14ac:dyDescent="0.2">
      <c r="D5000" s="94"/>
    </row>
  </sheetData>
  <sheetProtection formatRows="0"/>
  <mergeCells count="30">
    <mergeCell ref="A1:G1"/>
    <mergeCell ref="C2:G2"/>
    <mergeCell ref="C3:G3"/>
    <mergeCell ref="C4:G4"/>
    <mergeCell ref="A231:B231"/>
    <mergeCell ref="C127:G127"/>
    <mergeCell ref="C131:G131"/>
    <mergeCell ref="C147:G147"/>
    <mergeCell ref="C148:G148"/>
    <mergeCell ref="C149:G149"/>
    <mergeCell ref="C173:G173"/>
    <mergeCell ref="C153:G153"/>
    <mergeCell ref="C154:G154"/>
    <mergeCell ref="C155:G155"/>
    <mergeCell ref="C159:G159"/>
    <mergeCell ref="C160:G160"/>
    <mergeCell ref="C161:G161"/>
    <mergeCell ref="C165:G165"/>
    <mergeCell ref="C166:G166"/>
    <mergeCell ref="C167:G167"/>
    <mergeCell ref="C171:G171"/>
    <mergeCell ref="C172:G172"/>
    <mergeCell ref="C204:G204"/>
    <mergeCell ref="C208:G208"/>
    <mergeCell ref="C174:G174"/>
    <mergeCell ref="C175:G175"/>
    <mergeCell ref="C191:G191"/>
    <mergeCell ref="C195:G195"/>
    <mergeCell ref="C202:G202"/>
    <mergeCell ref="C203:G20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C63-F081-4EBE-96BA-A5E79224C75E}">
  <sheetPr>
    <outlinePr summaryBelow="0"/>
  </sheetPr>
  <dimension ref="A1:BH5000"/>
  <sheetViews>
    <sheetView zoomScale="120" zoomScaleNormal="120" workbookViewId="0">
      <pane ySplit="7" topLeftCell="A8" activePane="bottomLeft" state="frozen"/>
      <selection pane="bottomLeft" activeCell="G25" sqref="G25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211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69</v>
      </c>
      <c r="C3" s="263" t="s">
        <v>70</v>
      </c>
      <c r="D3" s="264"/>
      <c r="E3" s="264"/>
      <c r="F3" s="264"/>
      <c r="G3" s="265"/>
      <c r="AC3" s="134" t="s">
        <v>1141</v>
      </c>
      <c r="AG3" s="14" t="s">
        <v>144</v>
      </c>
    </row>
    <row r="4" spans="1:60" ht="25.15" customHeight="1" x14ac:dyDescent="0.2">
      <c r="A4" s="135" t="s">
        <v>8</v>
      </c>
      <c r="B4" s="136" t="s">
        <v>73</v>
      </c>
      <c r="C4" s="266" t="s">
        <v>74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hidden="1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47" t="s">
        <v>168</v>
      </c>
      <c r="B8" s="148" t="s">
        <v>100</v>
      </c>
      <c r="C8" s="149" t="s">
        <v>101</v>
      </c>
      <c r="D8" s="150"/>
      <c r="E8" s="151"/>
      <c r="F8" s="152"/>
      <c r="G8" s="152">
        <f>SUMIF(AG9:AG76,"&lt;&gt;NOR",G9:G76)</f>
        <v>0</v>
      </c>
      <c r="H8" s="152"/>
      <c r="I8" s="152">
        <f>SUM(I9:I76)</f>
        <v>105926.95</v>
      </c>
      <c r="J8" s="152"/>
      <c r="K8" s="152">
        <f>SUM(K9:K76)</f>
        <v>124710</v>
      </c>
      <c r="L8" s="152"/>
      <c r="M8" s="152">
        <f>SUM(M9:M76)</f>
        <v>0</v>
      </c>
      <c r="N8" s="151"/>
      <c r="O8" s="151">
        <f>SUM(O9:O76)</f>
        <v>0.25000000000000006</v>
      </c>
      <c r="P8" s="151"/>
      <c r="Q8" s="151">
        <f>SUM(Q9:Q76)</f>
        <v>7.0000000000000007E-2</v>
      </c>
      <c r="R8" s="152"/>
      <c r="S8" s="152"/>
      <c r="T8" s="153"/>
      <c r="U8" s="154"/>
      <c r="V8" s="154">
        <f>SUM(V9:V76)</f>
        <v>14.620000000000001</v>
      </c>
      <c r="W8" s="154"/>
      <c r="X8" s="154"/>
      <c r="Y8" s="154"/>
      <c r="AG8" s="14" t="s">
        <v>169</v>
      </c>
    </row>
    <row r="9" spans="1:60" outlineLevel="1" x14ac:dyDescent="0.2">
      <c r="A9" s="155">
        <v>1</v>
      </c>
      <c r="B9" s="156" t="s">
        <v>1339</v>
      </c>
      <c r="C9" s="157" t="s">
        <v>1340</v>
      </c>
      <c r="D9" s="158" t="s">
        <v>276</v>
      </c>
      <c r="E9" s="159">
        <v>30.15</v>
      </c>
      <c r="F9" s="11"/>
      <c r="G9" s="160">
        <f>ROUND(E9*F9,2)</f>
        <v>0</v>
      </c>
      <c r="H9" s="11">
        <v>2813</v>
      </c>
      <c r="I9" s="160">
        <f>ROUND(E9*H9,2)</f>
        <v>84811.95</v>
      </c>
      <c r="J9" s="11">
        <v>0</v>
      </c>
      <c r="K9" s="160">
        <f>ROUND(E9*J9,2)</f>
        <v>0</v>
      </c>
      <c r="L9" s="160">
        <v>21</v>
      </c>
      <c r="M9" s="160">
        <f>G9*(1+L9/100)</f>
        <v>0</v>
      </c>
      <c r="N9" s="159">
        <v>5.6299999999999996E-3</v>
      </c>
      <c r="O9" s="159">
        <f>ROUND(E9*N9,2)</f>
        <v>0.17</v>
      </c>
      <c r="P9" s="159">
        <v>0</v>
      </c>
      <c r="Q9" s="159">
        <f>ROUND(E9*P9,2)</f>
        <v>0</v>
      </c>
      <c r="R9" s="160"/>
      <c r="S9" s="160" t="s">
        <v>173</v>
      </c>
      <c r="T9" s="161" t="s">
        <v>174</v>
      </c>
      <c r="U9" s="162">
        <v>0</v>
      </c>
      <c r="V9" s="162">
        <f>ROUND(E9*U9,2)</f>
        <v>0</v>
      </c>
      <c r="W9" s="162"/>
      <c r="X9" s="162" t="s">
        <v>218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219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outlineLevel="2" x14ac:dyDescent="0.2">
      <c r="A10" s="164"/>
      <c r="B10" s="165"/>
      <c r="C10" s="258" t="s">
        <v>1341</v>
      </c>
      <c r="D10" s="259"/>
      <c r="E10" s="259"/>
      <c r="F10" s="259"/>
      <c r="G10" s="259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178</v>
      </c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</row>
    <row r="11" spans="1:60" outlineLevel="3" x14ac:dyDescent="0.2">
      <c r="A11" s="164"/>
      <c r="B11" s="165"/>
      <c r="C11" s="260" t="s">
        <v>1342</v>
      </c>
      <c r="D11" s="261"/>
      <c r="E11" s="261"/>
      <c r="F11" s="261"/>
      <c r="G11" s="261"/>
      <c r="H11" s="162"/>
      <c r="I11" s="162"/>
      <c r="J11" s="162"/>
      <c r="K11" s="162"/>
      <c r="L11" s="162"/>
      <c r="M11" s="162"/>
      <c r="N11" s="166"/>
      <c r="O11" s="166"/>
      <c r="P11" s="166"/>
      <c r="Q11" s="166"/>
      <c r="R11" s="162"/>
      <c r="S11" s="162"/>
      <c r="T11" s="162"/>
      <c r="U11" s="162"/>
      <c r="V11" s="162"/>
      <c r="W11" s="162"/>
      <c r="X11" s="162"/>
      <c r="Y11" s="162"/>
      <c r="Z11" s="163"/>
      <c r="AA11" s="163"/>
      <c r="AB11" s="163"/>
      <c r="AC11" s="163"/>
      <c r="AD11" s="163"/>
      <c r="AE11" s="163"/>
      <c r="AF11" s="163"/>
      <c r="AG11" s="163" t="s">
        <v>178</v>
      </c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outlineLevel="2" x14ac:dyDescent="0.2">
      <c r="A12" s="164"/>
      <c r="B12" s="165"/>
      <c r="C12" s="182" t="s">
        <v>1343</v>
      </c>
      <c r="D12" s="183"/>
      <c r="E12" s="184"/>
      <c r="F12" s="162"/>
      <c r="G12" s="162"/>
      <c r="H12" s="162"/>
      <c r="I12" s="162"/>
      <c r="J12" s="162"/>
      <c r="K12" s="162"/>
      <c r="L12" s="162"/>
      <c r="M12" s="162"/>
      <c r="N12" s="166"/>
      <c r="O12" s="166"/>
      <c r="P12" s="166"/>
      <c r="Q12" s="166"/>
      <c r="R12" s="162"/>
      <c r="S12" s="162"/>
      <c r="T12" s="162"/>
      <c r="U12" s="162"/>
      <c r="V12" s="162"/>
      <c r="W12" s="162"/>
      <c r="X12" s="162"/>
      <c r="Y12" s="162"/>
      <c r="Z12" s="163"/>
      <c r="AA12" s="163"/>
      <c r="AB12" s="163"/>
      <c r="AC12" s="163"/>
      <c r="AD12" s="163"/>
      <c r="AE12" s="163"/>
      <c r="AF12" s="163"/>
      <c r="AG12" s="163" t="s">
        <v>222</v>
      </c>
      <c r="AH12" s="163">
        <v>0</v>
      </c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outlineLevel="3" x14ac:dyDescent="0.2">
      <c r="A13" s="164"/>
      <c r="B13" s="165"/>
      <c r="C13" s="182" t="s">
        <v>1344</v>
      </c>
      <c r="D13" s="183"/>
      <c r="E13" s="184"/>
      <c r="F13" s="162"/>
      <c r="G13" s="162"/>
      <c r="H13" s="162"/>
      <c r="I13" s="162"/>
      <c r="J13" s="162"/>
      <c r="K13" s="162"/>
      <c r="L13" s="162"/>
      <c r="M13" s="162"/>
      <c r="N13" s="166"/>
      <c r="O13" s="166"/>
      <c r="P13" s="166"/>
      <c r="Q13" s="166"/>
      <c r="R13" s="162"/>
      <c r="S13" s="162"/>
      <c r="T13" s="162"/>
      <c r="U13" s="162"/>
      <c r="V13" s="162"/>
      <c r="W13" s="162"/>
      <c r="X13" s="162"/>
      <c r="Y13" s="162"/>
      <c r="Z13" s="163"/>
      <c r="AA13" s="163"/>
      <c r="AB13" s="163"/>
      <c r="AC13" s="163"/>
      <c r="AD13" s="163"/>
      <c r="AE13" s="163"/>
      <c r="AF13" s="163"/>
      <c r="AG13" s="163" t="s">
        <v>222</v>
      </c>
      <c r="AH13" s="163">
        <v>0</v>
      </c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</row>
    <row r="14" spans="1:60" outlineLevel="3" x14ac:dyDescent="0.2">
      <c r="A14" s="164"/>
      <c r="B14" s="165"/>
      <c r="C14" s="182" t="s">
        <v>1345</v>
      </c>
      <c r="D14" s="183"/>
      <c r="E14" s="184">
        <v>28.5</v>
      </c>
      <c r="F14" s="162"/>
      <c r="G14" s="162"/>
      <c r="H14" s="162"/>
      <c r="I14" s="162"/>
      <c r="J14" s="162"/>
      <c r="K14" s="162"/>
      <c r="L14" s="162"/>
      <c r="M14" s="162"/>
      <c r="N14" s="166"/>
      <c r="O14" s="166"/>
      <c r="P14" s="166"/>
      <c r="Q14" s="166"/>
      <c r="R14" s="162"/>
      <c r="S14" s="162"/>
      <c r="T14" s="162"/>
      <c r="U14" s="162"/>
      <c r="V14" s="162"/>
      <c r="W14" s="162"/>
      <c r="X14" s="162"/>
      <c r="Y14" s="162"/>
      <c r="Z14" s="163"/>
      <c r="AA14" s="163"/>
      <c r="AB14" s="163"/>
      <c r="AC14" s="163"/>
      <c r="AD14" s="163"/>
      <c r="AE14" s="163"/>
      <c r="AF14" s="163"/>
      <c r="AG14" s="163" t="s">
        <v>222</v>
      </c>
      <c r="AH14" s="163">
        <v>0</v>
      </c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</row>
    <row r="15" spans="1:60" outlineLevel="3" x14ac:dyDescent="0.2">
      <c r="A15" s="164"/>
      <c r="B15" s="165"/>
      <c r="C15" s="182" t="s">
        <v>1346</v>
      </c>
      <c r="D15" s="183"/>
      <c r="E15" s="184">
        <v>1.65</v>
      </c>
      <c r="F15" s="162"/>
      <c r="G15" s="162"/>
      <c r="H15" s="162"/>
      <c r="I15" s="162"/>
      <c r="J15" s="162"/>
      <c r="K15" s="162"/>
      <c r="L15" s="162"/>
      <c r="M15" s="162"/>
      <c r="N15" s="166"/>
      <c r="O15" s="166"/>
      <c r="P15" s="166"/>
      <c r="Q15" s="166"/>
      <c r="R15" s="162"/>
      <c r="S15" s="162"/>
      <c r="T15" s="162"/>
      <c r="U15" s="162"/>
      <c r="V15" s="162"/>
      <c r="W15" s="162"/>
      <c r="X15" s="162"/>
      <c r="Y15" s="162"/>
      <c r="Z15" s="163"/>
      <c r="AA15" s="163"/>
      <c r="AB15" s="163"/>
      <c r="AC15" s="163"/>
      <c r="AD15" s="163"/>
      <c r="AE15" s="163"/>
      <c r="AF15" s="163"/>
      <c r="AG15" s="163" t="s">
        <v>222</v>
      </c>
      <c r="AH15" s="163">
        <v>0</v>
      </c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outlineLevel="1" x14ac:dyDescent="0.2">
      <c r="A16" s="155">
        <v>2</v>
      </c>
      <c r="B16" s="156" t="s">
        <v>1347</v>
      </c>
      <c r="C16" s="157" t="s">
        <v>1706</v>
      </c>
      <c r="D16" s="158" t="s">
        <v>266</v>
      </c>
      <c r="E16" s="159">
        <v>1</v>
      </c>
      <c r="F16" s="11"/>
      <c r="G16" s="160">
        <f>ROUND(E16*F16,2)</f>
        <v>0</v>
      </c>
      <c r="H16" s="11">
        <v>7530</v>
      </c>
      <c r="I16" s="160">
        <f>ROUND(E16*H16,2)</f>
        <v>7530</v>
      </c>
      <c r="J16" s="11">
        <v>0</v>
      </c>
      <c r="K16" s="160">
        <f>ROUND(E16*J16,2)</f>
        <v>0</v>
      </c>
      <c r="L16" s="160">
        <v>21</v>
      </c>
      <c r="M16" s="160">
        <f>G16*(1+L16/100)</f>
        <v>0</v>
      </c>
      <c r="N16" s="159">
        <v>1.0999999999999999E-2</v>
      </c>
      <c r="O16" s="159">
        <f>ROUND(E16*N16,2)</f>
        <v>0.01</v>
      </c>
      <c r="P16" s="159">
        <v>0</v>
      </c>
      <c r="Q16" s="159">
        <f>ROUND(E16*P16,2)</f>
        <v>0</v>
      </c>
      <c r="R16" s="160"/>
      <c r="S16" s="160" t="s">
        <v>173</v>
      </c>
      <c r="T16" s="161" t="s">
        <v>174</v>
      </c>
      <c r="U16" s="162">
        <v>0</v>
      </c>
      <c r="V16" s="162">
        <f>ROUND(E16*U16,2)</f>
        <v>0</v>
      </c>
      <c r="W16" s="162"/>
      <c r="X16" s="162" t="s">
        <v>218</v>
      </c>
      <c r="Y16" s="162" t="s">
        <v>175</v>
      </c>
      <c r="Z16" s="163"/>
      <c r="AA16" s="163"/>
      <c r="AB16" s="163"/>
      <c r="AC16" s="163"/>
      <c r="AD16" s="163"/>
      <c r="AE16" s="163"/>
      <c r="AF16" s="163"/>
      <c r="AG16" s="163" t="s">
        <v>219</v>
      </c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</row>
    <row r="17" spans="1:60" outlineLevel="2" x14ac:dyDescent="0.2">
      <c r="A17" s="164"/>
      <c r="B17" s="165"/>
      <c r="C17" s="182" t="s">
        <v>1343</v>
      </c>
      <c r="D17" s="183"/>
      <c r="E17" s="184"/>
      <c r="F17" s="162"/>
      <c r="G17" s="162"/>
      <c r="H17" s="162"/>
      <c r="I17" s="162"/>
      <c r="J17" s="162"/>
      <c r="K17" s="162"/>
      <c r="L17" s="162"/>
      <c r="M17" s="162"/>
      <c r="N17" s="166"/>
      <c r="O17" s="166"/>
      <c r="P17" s="166"/>
      <c r="Q17" s="166"/>
      <c r="R17" s="162"/>
      <c r="S17" s="162"/>
      <c r="T17" s="162"/>
      <c r="U17" s="162"/>
      <c r="V17" s="162"/>
      <c r="W17" s="162"/>
      <c r="X17" s="162"/>
      <c r="Y17" s="162"/>
      <c r="Z17" s="163"/>
      <c r="AA17" s="163"/>
      <c r="AB17" s="163"/>
      <c r="AC17" s="163"/>
      <c r="AD17" s="163"/>
      <c r="AE17" s="163"/>
      <c r="AF17" s="163"/>
      <c r="AG17" s="163" t="s">
        <v>222</v>
      </c>
      <c r="AH17" s="163">
        <v>0</v>
      </c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</row>
    <row r="18" spans="1:60" outlineLevel="3" x14ac:dyDescent="0.2">
      <c r="A18" s="164"/>
      <c r="B18" s="165"/>
      <c r="C18" s="182" t="s">
        <v>1348</v>
      </c>
      <c r="D18" s="183"/>
      <c r="E18" s="184">
        <v>1</v>
      </c>
      <c r="F18" s="162"/>
      <c r="G18" s="162"/>
      <c r="H18" s="162"/>
      <c r="I18" s="162"/>
      <c r="J18" s="162"/>
      <c r="K18" s="162"/>
      <c r="L18" s="162"/>
      <c r="M18" s="162"/>
      <c r="N18" s="166"/>
      <c r="O18" s="166"/>
      <c r="P18" s="166"/>
      <c r="Q18" s="166"/>
      <c r="R18" s="162"/>
      <c r="S18" s="162"/>
      <c r="T18" s="162"/>
      <c r="U18" s="162"/>
      <c r="V18" s="162"/>
      <c r="W18" s="162"/>
      <c r="X18" s="162"/>
      <c r="Y18" s="162"/>
      <c r="Z18" s="163"/>
      <c r="AA18" s="163"/>
      <c r="AB18" s="163"/>
      <c r="AC18" s="163"/>
      <c r="AD18" s="163"/>
      <c r="AE18" s="163"/>
      <c r="AF18" s="163"/>
      <c r="AG18" s="163" t="s">
        <v>222</v>
      </c>
      <c r="AH18" s="163">
        <v>0</v>
      </c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</row>
    <row r="19" spans="1:60" outlineLevel="1" x14ac:dyDescent="0.2">
      <c r="A19" s="155">
        <v>3</v>
      </c>
      <c r="B19" s="156" t="s">
        <v>1349</v>
      </c>
      <c r="C19" s="157" t="s">
        <v>1350</v>
      </c>
      <c r="D19" s="158" t="s">
        <v>266</v>
      </c>
      <c r="E19" s="159">
        <v>1</v>
      </c>
      <c r="F19" s="11"/>
      <c r="G19" s="160">
        <f>ROUND(E19*F19,2)</f>
        <v>0</v>
      </c>
      <c r="H19" s="11">
        <v>0</v>
      </c>
      <c r="I19" s="160">
        <f>ROUND(E19*H19,2)</f>
        <v>0</v>
      </c>
      <c r="J19" s="11">
        <v>3240</v>
      </c>
      <c r="K19" s="160">
        <f>ROUND(E19*J19,2)</f>
        <v>3240</v>
      </c>
      <c r="L19" s="160">
        <v>21</v>
      </c>
      <c r="M19" s="160">
        <f>G19*(1+L19/100)</f>
        <v>0</v>
      </c>
      <c r="N19" s="159">
        <v>0</v>
      </c>
      <c r="O19" s="159">
        <f>ROUND(E19*N19,2)</f>
        <v>0</v>
      </c>
      <c r="P19" s="159">
        <v>0</v>
      </c>
      <c r="Q19" s="159">
        <f>ROUND(E19*P19,2)</f>
        <v>0</v>
      </c>
      <c r="R19" s="160"/>
      <c r="S19" s="160" t="s">
        <v>173</v>
      </c>
      <c r="T19" s="161" t="s">
        <v>174</v>
      </c>
      <c r="U19" s="162">
        <v>0</v>
      </c>
      <c r="V19" s="162">
        <f>ROUND(E19*U19,2)</f>
        <v>0</v>
      </c>
      <c r="W19" s="162"/>
      <c r="X19" s="162" t="s">
        <v>218</v>
      </c>
      <c r="Y19" s="162" t="s">
        <v>175</v>
      </c>
      <c r="Z19" s="163"/>
      <c r="AA19" s="163"/>
      <c r="AB19" s="163"/>
      <c r="AC19" s="163"/>
      <c r="AD19" s="163"/>
      <c r="AE19" s="163"/>
      <c r="AF19" s="163"/>
      <c r="AG19" s="163" t="s">
        <v>219</v>
      </c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outlineLevel="2" x14ac:dyDescent="0.2">
      <c r="A20" s="164"/>
      <c r="B20" s="165"/>
      <c r="C20" s="182" t="s">
        <v>1343</v>
      </c>
      <c r="D20" s="183"/>
      <c r="E20" s="184"/>
      <c r="F20" s="162"/>
      <c r="G20" s="162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222</v>
      </c>
      <c r="AH20" s="163">
        <v>0</v>
      </c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</row>
    <row r="21" spans="1:60" outlineLevel="3" x14ac:dyDescent="0.2">
      <c r="A21" s="164"/>
      <c r="B21" s="165"/>
      <c r="C21" s="182" t="s">
        <v>1351</v>
      </c>
      <c r="D21" s="183"/>
      <c r="E21" s="184">
        <v>1</v>
      </c>
      <c r="F21" s="162"/>
      <c r="G21" s="162"/>
      <c r="H21" s="162"/>
      <c r="I21" s="162"/>
      <c r="J21" s="162"/>
      <c r="K21" s="162"/>
      <c r="L21" s="162"/>
      <c r="M21" s="162"/>
      <c r="N21" s="166"/>
      <c r="O21" s="166"/>
      <c r="P21" s="166"/>
      <c r="Q21" s="166"/>
      <c r="R21" s="162"/>
      <c r="S21" s="162"/>
      <c r="T21" s="162"/>
      <c r="U21" s="162"/>
      <c r="V21" s="162"/>
      <c r="W21" s="162"/>
      <c r="X21" s="162"/>
      <c r="Y21" s="162"/>
      <c r="Z21" s="163"/>
      <c r="AA21" s="163"/>
      <c r="AB21" s="163"/>
      <c r="AC21" s="163"/>
      <c r="AD21" s="163"/>
      <c r="AE21" s="163"/>
      <c r="AF21" s="163"/>
      <c r="AG21" s="163" t="s">
        <v>222</v>
      </c>
      <c r="AH21" s="163">
        <v>0</v>
      </c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outlineLevel="1" x14ac:dyDescent="0.2">
      <c r="A22" s="155">
        <v>4</v>
      </c>
      <c r="B22" s="156" t="s">
        <v>1352</v>
      </c>
      <c r="C22" s="157" t="s">
        <v>1353</v>
      </c>
      <c r="D22" s="158" t="s">
        <v>266</v>
      </c>
      <c r="E22" s="159">
        <v>1</v>
      </c>
      <c r="F22" s="11"/>
      <c r="G22" s="160">
        <f>ROUND(E22*F22,2)</f>
        <v>0</v>
      </c>
      <c r="H22" s="11">
        <v>6306</v>
      </c>
      <c r="I22" s="160">
        <f>ROUND(E22*H22,2)</f>
        <v>6306</v>
      </c>
      <c r="J22" s="11">
        <v>0</v>
      </c>
      <c r="K22" s="160">
        <f>ROUND(E22*J22,2)</f>
        <v>0</v>
      </c>
      <c r="L22" s="160">
        <v>21</v>
      </c>
      <c r="M22" s="160">
        <f>G22*(1+L22/100)</f>
        <v>0</v>
      </c>
      <c r="N22" s="159">
        <v>7.4999999999999997E-3</v>
      </c>
      <c r="O22" s="159">
        <f>ROUND(E22*N22,2)</f>
        <v>0.01</v>
      </c>
      <c r="P22" s="159">
        <v>0</v>
      </c>
      <c r="Q22" s="159">
        <f>ROUND(E22*P22,2)</f>
        <v>0</v>
      </c>
      <c r="R22" s="160"/>
      <c r="S22" s="160" t="s">
        <v>173</v>
      </c>
      <c r="T22" s="161" t="s">
        <v>174</v>
      </c>
      <c r="U22" s="162">
        <v>0</v>
      </c>
      <c r="V22" s="162">
        <f>ROUND(E22*U22,2)</f>
        <v>0</v>
      </c>
      <c r="W22" s="162"/>
      <c r="X22" s="162" t="s">
        <v>218</v>
      </c>
      <c r="Y22" s="162" t="s">
        <v>175</v>
      </c>
      <c r="Z22" s="163"/>
      <c r="AA22" s="163"/>
      <c r="AB22" s="163"/>
      <c r="AC22" s="163"/>
      <c r="AD22" s="163"/>
      <c r="AE22" s="163"/>
      <c r="AF22" s="163"/>
      <c r="AG22" s="163" t="s">
        <v>219</v>
      </c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</row>
    <row r="23" spans="1:60" outlineLevel="2" x14ac:dyDescent="0.2">
      <c r="A23" s="164"/>
      <c r="B23" s="165"/>
      <c r="C23" s="182" t="s">
        <v>1343</v>
      </c>
      <c r="D23" s="183"/>
      <c r="E23" s="184"/>
      <c r="F23" s="162"/>
      <c r="G23" s="162"/>
      <c r="H23" s="162"/>
      <c r="I23" s="162"/>
      <c r="J23" s="162"/>
      <c r="K23" s="162"/>
      <c r="L23" s="162"/>
      <c r="M23" s="162"/>
      <c r="N23" s="166"/>
      <c r="O23" s="166"/>
      <c r="P23" s="166"/>
      <c r="Q23" s="166"/>
      <c r="R23" s="162"/>
      <c r="S23" s="162"/>
      <c r="T23" s="162"/>
      <c r="U23" s="162"/>
      <c r="V23" s="162"/>
      <c r="W23" s="162"/>
      <c r="X23" s="162"/>
      <c r="Y23" s="162"/>
      <c r="Z23" s="163"/>
      <c r="AA23" s="163"/>
      <c r="AB23" s="163"/>
      <c r="AC23" s="163"/>
      <c r="AD23" s="163"/>
      <c r="AE23" s="163"/>
      <c r="AF23" s="163"/>
      <c r="AG23" s="163" t="s">
        <v>222</v>
      </c>
      <c r="AH23" s="163">
        <v>0</v>
      </c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</row>
    <row r="24" spans="1:60" outlineLevel="3" x14ac:dyDescent="0.2">
      <c r="A24" s="164"/>
      <c r="B24" s="165"/>
      <c r="C24" s="182" t="s">
        <v>1354</v>
      </c>
      <c r="D24" s="183"/>
      <c r="E24" s="184">
        <v>1</v>
      </c>
      <c r="F24" s="162"/>
      <c r="G24" s="162"/>
      <c r="H24" s="162"/>
      <c r="I24" s="162"/>
      <c r="J24" s="162"/>
      <c r="K24" s="162"/>
      <c r="L24" s="162"/>
      <c r="M24" s="162"/>
      <c r="N24" s="166"/>
      <c r="O24" s="166"/>
      <c r="P24" s="166"/>
      <c r="Q24" s="166"/>
      <c r="R24" s="162"/>
      <c r="S24" s="162"/>
      <c r="T24" s="162"/>
      <c r="U24" s="162"/>
      <c r="V24" s="162"/>
      <c r="W24" s="162"/>
      <c r="X24" s="162"/>
      <c r="Y24" s="162"/>
      <c r="Z24" s="163"/>
      <c r="AA24" s="163"/>
      <c r="AB24" s="163"/>
      <c r="AC24" s="163"/>
      <c r="AD24" s="163"/>
      <c r="AE24" s="163"/>
      <c r="AF24" s="163"/>
      <c r="AG24" s="163" t="s">
        <v>222</v>
      </c>
      <c r="AH24" s="163">
        <v>0</v>
      </c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</row>
    <row r="25" spans="1:60" outlineLevel="1" x14ac:dyDescent="0.2">
      <c r="A25" s="155">
        <v>5</v>
      </c>
      <c r="B25" s="156" t="s">
        <v>1355</v>
      </c>
      <c r="C25" s="157" t="s">
        <v>1356</v>
      </c>
      <c r="D25" s="158" t="s">
        <v>266</v>
      </c>
      <c r="E25" s="159">
        <v>1</v>
      </c>
      <c r="F25" s="11"/>
      <c r="G25" s="160">
        <f>ROUND(E25*F25,2)</f>
        <v>0</v>
      </c>
      <c r="H25" s="11">
        <v>2587</v>
      </c>
      <c r="I25" s="160">
        <f>ROUND(E25*H25,2)</f>
        <v>2587</v>
      </c>
      <c r="J25" s="11">
        <v>0</v>
      </c>
      <c r="K25" s="160">
        <f>ROUND(E25*J25,2)</f>
        <v>0</v>
      </c>
      <c r="L25" s="160">
        <v>21</v>
      </c>
      <c r="M25" s="160">
        <f>G25*(1+L25/100)</f>
        <v>0</v>
      </c>
      <c r="N25" s="159">
        <v>2.5200000000000001E-3</v>
      </c>
      <c r="O25" s="159">
        <f>ROUND(E25*N25,2)</f>
        <v>0</v>
      </c>
      <c r="P25" s="159">
        <v>0</v>
      </c>
      <c r="Q25" s="159">
        <f>ROUND(E25*P25,2)</f>
        <v>0</v>
      </c>
      <c r="R25" s="160"/>
      <c r="S25" s="160" t="s">
        <v>173</v>
      </c>
      <c r="T25" s="161" t="s">
        <v>174</v>
      </c>
      <c r="U25" s="162">
        <v>0</v>
      </c>
      <c r="V25" s="162">
        <f>ROUND(E25*U25,2)</f>
        <v>0</v>
      </c>
      <c r="W25" s="162"/>
      <c r="X25" s="162" t="s">
        <v>218</v>
      </c>
      <c r="Y25" s="162" t="s">
        <v>175</v>
      </c>
      <c r="Z25" s="163"/>
      <c r="AA25" s="163"/>
      <c r="AB25" s="163"/>
      <c r="AC25" s="163"/>
      <c r="AD25" s="163"/>
      <c r="AE25" s="163"/>
      <c r="AF25" s="163"/>
      <c r="AG25" s="163" t="s">
        <v>219</v>
      </c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2" x14ac:dyDescent="0.2">
      <c r="A26" s="164"/>
      <c r="B26" s="165"/>
      <c r="C26" s="182" t="s">
        <v>1343</v>
      </c>
      <c r="D26" s="183"/>
      <c r="E26" s="184"/>
      <c r="F26" s="162"/>
      <c r="G26" s="162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222</v>
      </c>
      <c r="AH26" s="163">
        <v>0</v>
      </c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</row>
    <row r="27" spans="1:60" outlineLevel="3" x14ac:dyDescent="0.2">
      <c r="A27" s="164"/>
      <c r="B27" s="165"/>
      <c r="C27" s="182" t="s">
        <v>1357</v>
      </c>
      <c r="D27" s="183"/>
      <c r="E27" s="184">
        <v>1</v>
      </c>
      <c r="F27" s="162"/>
      <c r="G27" s="162"/>
      <c r="H27" s="162"/>
      <c r="I27" s="162"/>
      <c r="J27" s="162"/>
      <c r="K27" s="162"/>
      <c r="L27" s="162"/>
      <c r="M27" s="162"/>
      <c r="N27" s="166"/>
      <c r="O27" s="166"/>
      <c r="P27" s="166"/>
      <c r="Q27" s="166"/>
      <c r="R27" s="162"/>
      <c r="S27" s="162"/>
      <c r="T27" s="162"/>
      <c r="U27" s="162"/>
      <c r="V27" s="162"/>
      <c r="W27" s="162"/>
      <c r="X27" s="162"/>
      <c r="Y27" s="162"/>
      <c r="Z27" s="163"/>
      <c r="AA27" s="163"/>
      <c r="AB27" s="163"/>
      <c r="AC27" s="163"/>
      <c r="AD27" s="163"/>
      <c r="AE27" s="163"/>
      <c r="AF27" s="163"/>
      <c r="AG27" s="163" t="s">
        <v>222</v>
      </c>
      <c r="AH27" s="163">
        <v>0</v>
      </c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outlineLevel="1" x14ac:dyDescent="0.2">
      <c r="A28" s="155">
        <v>6</v>
      </c>
      <c r="B28" s="156" t="s">
        <v>1358</v>
      </c>
      <c r="C28" s="157" t="s">
        <v>1359</v>
      </c>
      <c r="D28" s="158" t="s">
        <v>266</v>
      </c>
      <c r="E28" s="159">
        <v>1</v>
      </c>
      <c r="F28" s="11"/>
      <c r="G28" s="160">
        <f>ROUND(E28*F28,2)</f>
        <v>0</v>
      </c>
      <c r="H28" s="11">
        <v>2932</v>
      </c>
      <c r="I28" s="160">
        <f>ROUND(E28*H28,2)</f>
        <v>2932</v>
      </c>
      <c r="J28" s="11">
        <v>0</v>
      </c>
      <c r="K28" s="160">
        <f>ROUND(E28*J28,2)</f>
        <v>0</v>
      </c>
      <c r="L28" s="160">
        <v>21</v>
      </c>
      <c r="M28" s="160">
        <f>G28*(1+L28/100)</f>
        <v>0</v>
      </c>
      <c r="N28" s="159">
        <v>8.0000000000000004E-4</v>
      </c>
      <c r="O28" s="159">
        <f>ROUND(E28*N28,2)</f>
        <v>0</v>
      </c>
      <c r="P28" s="159">
        <v>0</v>
      </c>
      <c r="Q28" s="159">
        <f>ROUND(E28*P28,2)</f>
        <v>0</v>
      </c>
      <c r="R28" s="160"/>
      <c r="S28" s="160" t="s">
        <v>173</v>
      </c>
      <c r="T28" s="161" t="s">
        <v>174</v>
      </c>
      <c r="U28" s="162">
        <v>0</v>
      </c>
      <c r="V28" s="162">
        <f>ROUND(E28*U28,2)</f>
        <v>0</v>
      </c>
      <c r="W28" s="162"/>
      <c r="X28" s="162" t="s">
        <v>218</v>
      </c>
      <c r="Y28" s="162" t="s">
        <v>175</v>
      </c>
      <c r="Z28" s="163"/>
      <c r="AA28" s="163"/>
      <c r="AB28" s="163"/>
      <c r="AC28" s="163"/>
      <c r="AD28" s="163"/>
      <c r="AE28" s="163"/>
      <c r="AF28" s="163"/>
      <c r="AG28" s="163" t="s">
        <v>219</v>
      </c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</row>
    <row r="29" spans="1:60" outlineLevel="2" x14ac:dyDescent="0.2">
      <c r="A29" s="164"/>
      <c r="B29" s="165"/>
      <c r="C29" s="182" t="s">
        <v>1343</v>
      </c>
      <c r="D29" s="183"/>
      <c r="E29" s="184"/>
      <c r="F29" s="162"/>
      <c r="G29" s="162"/>
      <c r="H29" s="162"/>
      <c r="I29" s="162"/>
      <c r="J29" s="162"/>
      <c r="K29" s="162"/>
      <c r="L29" s="162"/>
      <c r="M29" s="162"/>
      <c r="N29" s="166"/>
      <c r="O29" s="166"/>
      <c r="P29" s="166"/>
      <c r="Q29" s="166"/>
      <c r="R29" s="162"/>
      <c r="S29" s="162"/>
      <c r="T29" s="162"/>
      <c r="U29" s="162"/>
      <c r="V29" s="162"/>
      <c r="W29" s="162"/>
      <c r="X29" s="162"/>
      <c r="Y29" s="162"/>
      <c r="Z29" s="163"/>
      <c r="AA29" s="163"/>
      <c r="AB29" s="163"/>
      <c r="AC29" s="163"/>
      <c r="AD29" s="163"/>
      <c r="AE29" s="163"/>
      <c r="AF29" s="163"/>
      <c r="AG29" s="163" t="s">
        <v>222</v>
      </c>
      <c r="AH29" s="163">
        <v>0</v>
      </c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</row>
    <row r="30" spans="1:60" outlineLevel="3" x14ac:dyDescent="0.2">
      <c r="A30" s="164"/>
      <c r="B30" s="165"/>
      <c r="C30" s="182" t="s">
        <v>1360</v>
      </c>
      <c r="D30" s="183"/>
      <c r="E30" s="184">
        <v>1</v>
      </c>
      <c r="F30" s="162"/>
      <c r="G30" s="162"/>
      <c r="H30" s="162"/>
      <c r="I30" s="162"/>
      <c r="J30" s="162"/>
      <c r="K30" s="162"/>
      <c r="L30" s="162"/>
      <c r="M30" s="162"/>
      <c r="N30" s="166"/>
      <c r="O30" s="166"/>
      <c r="P30" s="166"/>
      <c r="Q30" s="166"/>
      <c r="R30" s="162"/>
      <c r="S30" s="162"/>
      <c r="T30" s="162"/>
      <c r="U30" s="162"/>
      <c r="V30" s="162"/>
      <c r="W30" s="162"/>
      <c r="X30" s="162"/>
      <c r="Y30" s="162"/>
      <c r="Z30" s="163"/>
      <c r="AA30" s="163"/>
      <c r="AB30" s="163"/>
      <c r="AC30" s="163"/>
      <c r="AD30" s="163"/>
      <c r="AE30" s="163"/>
      <c r="AF30" s="163"/>
      <c r="AG30" s="163" t="s">
        <v>222</v>
      </c>
      <c r="AH30" s="163">
        <v>0</v>
      </c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1" x14ac:dyDescent="0.2">
      <c r="A31" s="155">
        <v>7</v>
      </c>
      <c r="B31" s="156" t="s">
        <v>1361</v>
      </c>
      <c r="C31" s="157" t="s">
        <v>1362</v>
      </c>
      <c r="D31" s="158" t="s">
        <v>266</v>
      </c>
      <c r="E31" s="159">
        <v>1</v>
      </c>
      <c r="F31" s="11"/>
      <c r="G31" s="160">
        <f>ROUND(E31*F31,2)</f>
        <v>0</v>
      </c>
      <c r="H31" s="11">
        <v>1760</v>
      </c>
      <c r="I31" s="160">
        <f>ROUND(E31*H31,2)</f>
        <v>1760</v>
      </c>
      <c r="J31" s="11">
        <v>0</v>
      </c>
      <c r="K31" s="160">
        <f>ROUND(E31*J31,2)</f>
        <v>0</v>
      </c>
      <c r="L31" s="160">
        <v>21</v>
      </c>
      <c r="M31" s="160">
        <f>G31*(1+L31/100)</f>
        <v>0</v>
      </c>
      <c r="N31" s="159">
        <v>3.6000000000000002E-4</v>
      </c>
      <c r="O31" s="159">
        <f>ROUND(E31*N31,2)</f>
        <v>0</v>
      </c>
      <c r="P31" s="159">
        <v>0</v>
      </c>
      <c r="Q31" s="159">
        <f>ROUND(E31*P31,2)</f>
        <v>0</v>
      </c>
      <c r="R31" s="160"/>
      <c r="S31" s="160" t="s">
        <v>173</v>
      </c>
      <c r="T31" s="161" t="s">
        <v>174</v>
      </c>
      <c r="U31" s="162">
        <v>0</v>
      </c>
      <c r="V31" s="162">
        <f>ROUND(E31*U31,2)</f>
        <v>0</v>
      </c>
      <c r="W31" s="162"/>
      <c r="X31" s="162" t="s">
        <v>218</v>
      </c>
      <c r="Y31" s="162" t="s">
        <v>175</v>
      </c>
      <c r="Z31" s="163"/>
      <c r="AA31" s="163"/>
      <c r="AB31" s="163"/>
      <c r="AC31" s="163"/>
      <c r="AD31" s="163"/>
      <c r="AE31" s="163"/>
      <c r="AF31" s="163"/>
      <c r="AG31" s="163" t="s">
        <v>219</v>
      </c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outlineLevel="2" x14ac:dyDescent="0.2">
      <c r="A32" s="164"/>
      <c r="B32" s="165"/>
      <c r="C32" s="182" t="s">
        <v>1343</v>
      </c>
      <c r="D32" s="183"/>
      <c r="E32" s="184"/>
      <c r="F32" s="162"/>
      <c r="G32" s="162"/>
      <c r="H32" s="162"/>
      <c r="I32" s="162"/>
      <c r="J32" s="162"/>
      <c r="K32" s="162"/>
      <c r="L32" s="162"/>
      <c r="M32" s="162"/>
      <c r="N32" s="166"/>
      <c r="O32" s="166"/>
      <c r="P32" s="166"/>
      <c r="Q32" s="166"/>
      <c r="R32" s="162"/>
      <c r="S32" s="162"/>
      <c r="T32" s="162"/>
      <c r="U32" s="162"/>
      <c r="V32" s="162"/>
      <c r="W32" s="162"/>
      <c r="X32" s="162"/>
      <c r="Y32" s="162"/>
      <c r="Z32" s="163"/>
      <c r="AA32" s="163"/>
      <c r="AB32" s="163"/>
      <c r="AC32" s="163"/>
      <c r="AD32" s="163"/>
      <c r="AE32" s="163"/>
      <c r="AF32" s="163"/>
      <c r="AG32" s="163" t="s">
        <v>222</v>
      </c>
      <c r="AH32" s="163">
        <v>0</v>
      </c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</row>
    <row r="33" spans="1:60" outlineLevel="3" x14ac:dyDescent="0.2">
      <c r="A33" s="164"/>
      <c r="B33" s="165"/>
      <c r="C33" s="182" t="s">
        <v>1363</v>
      </c>
      <c r="D33" s="183"/>
      <c r="E33" s="184">
        <v>1</v>
      </c>
      <c r="F33" s="162"/>
      <c r="G33" s="162"/>
      <c r="H33" s="162"/>
      <c r="I33" s="162"/>
      <c r="J33" s="162"/>
      <c r="K33" s="162"/>
      <c r="L33" s="162"/>
      <c r="M33" s="162"/>
      <c r="N33" s="166"/>
      <c r="O33" s="166"/>
      <c r="P33" s="166"/>
      <c r="Q33" s="166"/>
      <c r="R33" s="162"/>
      <c r="S33" s="162"/>
      <c r="T33" s="162"/>
      <c r="U33" s="162"/>
      <c r="V33" s="162"/>
      <c r="W33" s="162"/>
      <c r="X33" s="162"/>
      <c r="Y33" s="162"/>
      <c r="Z33" s="163"/>
      <c r="AA33" s="163"/>
      <c r="AB33" s="163"/>
      <c r="AC33" s="163"/>
      <c r="AD33" s="163"/>
      <c r="AE33" s="163"/>
      <c r="AF33" s="163"/>
      <c r="AG33" s="163" t="s">
        <v>222</v>
      </c>
      <c r="AH33" s="163">
        <v>0</v>
      </c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outlineLevel="1" x14ac:dyDescent="0.2">
      <c r="A34" s="155">
        <v>8</v>
      </c>
      <c r="B34" s="156" t="s">
        <v>1364</v>
      </c>
      <c r="C34" s="157" t="s">
        <v>1707</v>
      </c>
      <c r="D34" s="158" t="s">
        <v>1263</v>
      </c>
      <c r="E34" s="159">
        <v>1</v>
      </c>
      <c r="F34" s="11"/>
      <c r="G34" s="160">
        <f>ROUND(E34*F34,2)</f>
        <v>0</v>
      </c>
      <c r="H34" s="11">
        <v>0</v>
      </c>
      <c r="I34" s="160">
        <f>ROUND(E34*H34,2)</f>
        <v>0</v>
      </c>
      <c r="J34" s="11">
        <v>25000</v>
      </c>
      <c r="K34" s="160">
        <f>ROUND(E34*J34,2)</f>
        <v>25000</v>
      </c>
      <c r="L34" s="160">
        <v>21</v>
      </c>
      <c r="M34" s="160">
        <f>G34*(1+L34/100)</f>
        <v>0</v>
      </c>
      <c r="N34" s="159">
        <v>3.7990000000000003E-2</v>
      </c>
      <c r="O34" s="159">
        <f>ROUND(E34*N34,2)</f>
        <v>0.04</v>
      </c>
      <c r="P34" s="159">
        <v>0</v>
      </c>
      <c r="Q34" s="159">
        <f>ROUND(E34*P34,2)</f>
        <v>0</v>
      </c>
      <c r="R34" s="160"/>
      <c r="S34" s="160" t="s">
        <v>173</v>
      </c>
      <c r="T34" s="161" t="s">
        <v>174</v>
      </c>
      <c r="U34" s="162">
        <v>6.3</v>
      </c>
      <c r="V34" s="162">
        <f>ROUND(E34*U34,2)</f>
        <v>6.3</v>
      </c>
      <c r="W34" s="162"/>
      <c r="X34" s="162" t="s">
        <v>218</v>
      </c>
      <c r="Y34" s="162" t="s">
        <v>175</v>
      </c>
      <c r="Z34" s="163"/>
      <c r="AA34" s="163"/>
      <c r="AB34" s="163"/>
      <c r="AC34" s="163"/>
      <c r="AD34" s="163"/>
      <c r="AE34" s="163"/>
      <c r="AF34" s="163"/>
      <c r="AG34" s="163" t="s">
        <v>219</v>
      </c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</row>
    <row r="35" spans="1:60" outlineLevel="2" x14ac:dyDescent="0.2">
      <c r="A35" s="164"/>
      <c r="B35" s="165"/>
      <c r="C35" s="258" t="s">
        <v>1335</v>
      </c>
      <c r="D35" s="259"/>
      <c r="E35" s="259"/>
      <c r="F35" s="259"/>
      <c r="G35" s="259"/>
      <c r="H35" s="162"/>
      <c r="I35" s="162"/>
      <c r="J35" s="162"/>
      <c r="K35" s="162"/>
      <c r="L35" s="162"/>
      <c r="M35" s="162"/>
      <c r="N35" s="166"/>
      <c r="O35" s="166"/>
      <c r="P35" s="166"/>
      <c r="Q35" s="166"/>
      <c r="R35" s="162"/>
      <c r="S35" s="162"/>
      <c r="T35" s="162"/>
      <c r="U35" s="162"/>
      <c r="V35" s="162"/>
      <c r="W35" s="162"/>
      <c r="X35" s="162"/>
      <c r="Y35" s="162"/>
      <c r="Z35" s="163"/>
      <c r="AA35" s="163"/>
      <c r="AB35" s="163"/>
      <c r="AC35" s="163"/>
      <c r="AD35" s="163"/>
      <c r="AE35" s="163"/>
      <c r="AF35" s="163"/>
      <c r="AG35" s="163" t="s">
        <v>178</v>
      </c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outlineLevel="3" x14ac:dyDescent="0.2">
      <c r="A36" s="164"/>
      <c r="B36" s="165"/>
      <c r="C36" s="260" t="s">
        <v>1336</v>
      </c>
      <c r="D36" s="261"/>
      <c r="E36" s="261"/>
      <c r="F36" s="261"/>
      <c r="G36" s="261"/>
      <c r="H36" s="162"/>
      <c r="I36" s="162"/>
      <c r="J36" s="162"/>
      <c r="K36" s="162"/>
      <c r="L36" s="162"/>
      <c r="M36" s="162"/>
      <c r="N36" s="166"/>
      <c r="O36" s="166"/>
      <c r="P36" s="166"/>
      <c r="Q36" s="166"/>
      <c r="R36" s="162"/>
      <c r="S36" s="162"/>
      <c r="T36" s="162"/>
      <c r="U36" s="162"/>
      <c r="V36" s="162"/>
      <c r="W36" s="162"/>
      <c r="X36" s="162"/>
      <c r="Y36" s="162"/>
      <c r="Z36" s="163"/>
      <c r="AA36" s="163"/>
      <c r="AB36" s="163"/>
      <c r="AC36" s="163"/>
      <c r="AD36" s="163"/>
      <c r="AE36" s="163"/>
      <c r="AF36" s="163"/>
      <c r="AG36" s="163" t="s">
        <v>178</v>
      </c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73" t="str">
        <f>C36</f>
        <v>Parametry 1 čerpadla: Qč = cca 1 l/s, při Hč = 74 m v.s.; 2.2 kW, 4,65 A, 2 890 -2910 ot/min, IP 55, hmotnost 45.4 kg.</v>
      </c>
      <c r="BB36" s="163"/>
      <c r="BC36" s="163"/>
      <c r="BD36" s="163"/>
      <c r="BE36" s="163"/>
      <c r="BF36" s="163"/>
      <c r="BG36" s="163"/>
      <c r="BH36" s="163"/>
    </row>
    <row r="37" spans="1:60" outlineLevel="3" x14ac:dyDescent="0.2">
      <c r="A37" s="164"/>
      <c r="B37" s="165"/>
      <c r="C37" s="260" t="s">
        <v>1276</v>
      </c>
      <c r="D37" s="261"/>
      <c r="E37" s="261"/>
      <c r="F37" s="261"/>
      <c r="G37" s="261"/>
      <c r="H37" s="162"/>
      <c r="I37" s="162"/>
      <c r="J37" s="162"/>
      <c r="K37" s="162"/>
      <c r="L37" s="162"/>
      <c r="M37" s="162"/>
      <c r="N37" s="166"/>
      <c r="O37" s="166"/>
      <c r="P37" s="166"/>
      <c r="Q37" s="166"/>
      <c r="R37" s="162"/>
      <c r="S37" s="162"/>
      <c r="T37" s="162"/>
      <c r="U37" s="162"/>
      <c r="V37" s="162"/>
      <c r="W37" s="162"/>
      <c r="X37" s="162"/>
      <c r="Y37" s="162"/>
      <c r="Z37" s="163"/>
      <c r="AA37" s="163"/>
      <c r="AB37" s="163"/>
      <c r="AC37" s="163"/>
      <c r="AD37" s="163"/>
      <c r="AE37" s="163"/>
      <c r="AF37" s="163"/>
      <c r="AG37" s="163" t="s">
        <v>178</v>
      </c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</row>
    <row r="38" spans="1:60" outlineLevel="2" x14ac:dyDescent="0.2">
      <c r="A38" s="164"/>
      <c r="B38" s="165"/>
      <c r="C38" s="182" t="s">
        <v>1343</v>
      </c>
      <c r="D38" s="183"/>
      <c r="E38" s="184"/>
      <c r="F38" s="162"/>
      <c r="G38" s="162"/>
      <c r="H38" s="162"/>
      <c r="I38" s="162"/>
      <c r="J38" s="162"/>
      <c r="K38" s="162"/>
      <c r="L38" s="162"/>
      <c r="M38" s="162"/>
      <c r="N38" s="166"/>
      <c r="O38" s="166"/>
      <c r="P38" s="166"/>
      <c r="Q38" s="166"/>
      <c r="R38" s="162"/>
      <c r="S38" s="162"/>
      <c r="T38" s="162"/>
      <c r="U38" s="162"/>
      <c r="V38" s="162"/>
      <c r="W38" s="162"/>
      <c r="X38" s="162"/>
      <c r="Y38" s="162"/>
      <c r="Z38" s="163"/>
      <c r="AA38" s="163"/>
      <c r="AB38" s="163"/>
      <c r="AC38" s="163"/>
      <c r="AD38" s="163"/>
      <c r="AE38" s="163"/>
      <c r="AF38" s="163"/>
      <c r="AG38" s="163" t="s">
        <v>222</v>
      </c>
      <c r="AH38" s="163">
        <v>0</v>
      </c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</row>
    <row r="39" spans="1:60" outlineLevel="3" x14ac:dyDescent="0.2">
      <c r="A39" s="164"/>
      <c r="B39" s="165"/>
      <c r="C39" s="182" t="s">
        <v>1277</v>
      </c>
      <c r="D39" s="183"/>
      <c r="E39" s="184">
        <v>1</v>
      </c>
      <c r="F39" s="162"/>
      <c r="G39" s="162"/>
      <c r="H39" s="162"/>
      <c r="I39" s="162"/>
      <c r="J39" s="162"/>
      <c r="K39" s="162"/>
      <c r="L39" s="162"/>
      <c r="M39" s="162"/>
      <c r="N39" s="166"/>
      <c r="O39" s="166"/>
      <c r="P39" s="166"/>
      <c r="Q39" s="166"/>
      <c r="R39" s="162"/>
      <c r="S39" s="162"/>
      <c r="T39" s="162"/>
      <c r="U39" s="162"/>
      <c r="V39" s="162"/>
      <c r="W39" s="162"/>
      <c r="X39" s="162"/>
      <c r="Y39" s="162"/>
      <c r="Z39" s="163"/>
      <c r="AA39" s="163"/>
      <c r="AB39" s="163"/>
      <c r="AC39" s="163"/>
      <c r="AD39" s="163"/>
      <c r="AE39" s="163"/>
      <c r="AF39" s="163"/>
      <c r="AG39" s="163" t="s">
        <v>222</v>
      </c>
      <c r="AH39" s="163">
        <v>0</v>
      </c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ht="22.5" outlineLevel="1" x14ac:dyDescent="0.2">
      <c r="A40" s="155">
        <v>9</v>
      </c>
      <c r="B40" s="156" t="s">
        <v>1365</v>
      </c>
      <c r="C40" s="157" t="s">
        <v>1366</v>
      </c>
      <c r="D40" s="158" t="s">
        <v>266</v>
      </c>
      <c r="E40" s="159">
        <v>1</v>
      </c>
      <c r="F40" s="11"/>
      <c r="G40" s="160">
        <f>ROUND(E40*F40,2)</f>
        <v>0</v>
      </c>
      <c r="H40" s="11">
        <v>0</v>
      </c>
      <c r="I40" s="160">
        <f>ROUND(E40*H40,2)</f>
        <v>0</v>
      </c>
      <c r="J40" s="11">
        <v>6848</v>
      </c>
      <c r="K40" s="160">
        <f>ROUND(E40*J40,2)</f>
        <v>6848</v>
      </c>
      <c r="L40" s="160">
        <v>21</v>
      </c>
      <c r="M40" s="160">
        <f>G40*(1+L40/100)</f>
        <v>0</v>
      </c>
      <c r="N40" s="159">
        <v>0</v>
      </c>
      <c r="O40" s="159">
        <f>ROUND(E40*N40,2)</f>
        <v>0</v>
      </c>
      <c r="P40" s="159">
        <v>0</v>
      </c>
      <c r="Q40" s="159">
        <f>ROUND(E40*P40,2)</f>
        <v>0</v>
      </c>
      <c r="R40" s="160"/>
      <c r="S40" s="160" t="s">
        <v>173</v>
      </c>
      <c r="T40" s="161" t="s">
        <v>174</v>
      </c>
      <c r="U40" s="162">
        <v>0</v>
      </c>
      <c r="V40" s="162">
        <f>ROUND(E40*U40,2)</f>
        <v>0</v>
      </c>
      <c r="W40" s="162"/>
      <c r="X40" s="162" t="s">
        <v>218</v>
      </c>
      <c r="Y40" s="162" t="s">
        <v>175</v>
      </c>
      <c r="Z40" s="163"/>
      <c r="AA40" s="163"/>
      <c r="AB40" s="163"/>
      <c r="AC40" s="163"/>
      <c r="AD40" s="163"/>
      <c r="AE40" s="163"/>
      <c r="AF40" s="163"/>
      <c r="AG40" s="163" t="s">
        <v>219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</row>
    <row r="41" spans="1:60" outlineLevel="2" x14ac:dyDescent="0.2">
      <c r="A41" s="164"/>
      <c r="B41" s="165"/>
      <c r="C41" s="258" t="s">
        <v>1367</v>
      </c>
      <c r="D41" s="259"/>
      <c r="E41" s="259"/>
      <c r="F41" s="259"/>
      <c r="G41" s="259"/>
      <c r="H41" s="162"/>
      <c r="I41" s="162"/>
      <c r="J41" s="162"/>
      <c r="K41" s="162"/>
      <c r="L41" s="162"/>
      <c r="M41" s="162"/>
      <c r="N41" s="166"/>
      <c r="O41" s="166"/>
      <c r="P41" s="166"/>
      <c r="Q41" s="166"/>
      <c r="R41" s="162"/>
      <c r="S41" s="162"/>
      <c r="T41" s="162"/>
      <c r="U41" s="162"/>
      <c r="V41" s="162"/>
      <c r="W41" s="162"/>
      <c r="X41" s="162"/>
      <c r="Y41" s="162"/>
      <c r="Z41" s="163"/>
      <c r="AA41" s="163"/>
      <c r="AB41" s="163"/>
      <c r="AC41" s="163"/>
      <c r="AD41" s="163"/>
      <c r="AE41" s="163"/>
      <c r="AF41" s="163"/>
      <c r="AG41" s="163" t="s">
        <v>178</v>
      </c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</row>
    <row r="42" spans="1:60" outlineLevel="3" x14ac:dyDescent="0.2">
      <c r="A42" s="164"/>
      <c r="B42" s="165"/>
      <c r="C42" s="260" t="s">
        <v>1368</v>
      </c>
      <c r="D42" s="261"/>
      <c r="E42" s="261"/>
      <c r="F42" s="261"/>
      <c r="G42" s="261"/>
      <c r="H42" s="162"/>
      <c r="I42" s="162"/>
      <c r="J42" s="162"/>
      <c r="K42" s="162"/>
      <c r="L42" s="162"/>
      <c r="M42" s="162"/>
      <c r="N42" s="166"/>
      <c r="O42" s="166"/>
      <c r="P42" s="166"/>
      <c r="Q42" s="166"/>
      <c r="R42" s="162"/>
      <c r="S42" s="162"/>
      <c r="T42" s="162"/>
      <c r="U42" s="162"/>
      <c r="V42" s="162"/>
      <c r="W42" s="162"/>
      <c r="X42" s="162"/>
      <c r="Y42" s="162"/>
      <c r="Z42" s="163"/>
      <c r="AA42" s="163"/>
      <c r="AB42" s="163"/>
      <c r="AC42" s="163"/>
      <c r="AD42" s="163"/>
      <c r="AE42" s="163"/>
      <c r="AF42" s="163"/>
      <c r="AG42" s="163" t="s">
        <v>178</v>
      </c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</row>
    <row r="43" spans="1:60" outlineLevel="3" x14ac:dyDescent="0.2">
      <c r="A43" s="164"/>
      <c r="B43" s="165"/>
      <c r="C43" s="260" t="s">
        <v>1369</v>
      </c>
      <c r="D43" s="261"/>
      <c r="E43" s="261"/>
      <c r="F43" s="261"/>
      <c r="G43" s="261"/>
      <c r="H43" s="162"/>
      <c r="I43" s="162"/>
      <c r="J43" s="162"/>
      <c r="K43" s="162"/>
      <c r="L43" s="162"/>
      <c r="M43" s="162"/>
      <c r="N43" s="166"/>
      <c r="O43" s="166"/>
      <c r="P43" s="166"/>
      <c r="Q43" s="166"/>
      <c r="R43" s="162"/>
      <c r="S43" s="162"/>
      <c r="T43" s="162"/>
      <c r="U43" s="162"/>
      <c r="V43" s="162"/>
      <c r="W43" s="162"/>
      <c r="X43" s="162"/>
      <c r="Y43" s="162"/>
      <c r="Z43" s="163"/>
      <c r="AA43" s="163"/>
      <c r="AB43" s="163"/>
      <c r="AC43" s="163"/>
      <c r="AD43" s="163"/>
      <c r="AE43" s="163"/>
      <c r="AF43" s="163"/>
      <c r="AG43" s="163" t="s">
        <v>178</v>
      </c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</row>
    <row r="44" spans="1:60" outlineLevel="3" x14ac:dyDescent="0.2">
      <c r="A44" s="164"/>
      <c r="B44" s="165"/>
      <c r="C44" s="260" t="s">
        <v>1370</v>
      </c>
      <c r="D44" s="261"/>
      <c r="E44" s="261"/>
      <c r="F44" s="261"/>
      <c r="G44" s="261"/>
      <c r="H44" s="162"/>
      <c r="I44" s="162"/>
      <c r="J44" s="162"/>
      <c r="K44" s="162"/>
      <c r="L44" s="162"/>
      <c r="M44" s="162"/>
      <c r="N44" s="166"/>
      <c r="O44" s="166"/>
      <c r="P44" s="166"/>
      <c r="Q44" s="166"/>
      <c r="R44" s="162"/>
      <c r="S44" s="162"/>
      <c r="T44" s="162"/>
      <c r="U44" s="162"/>
      <c r="V44" s="162"/>
      <c r="W44" s="162"/>
      <c r="X44" s="162"/>
      <c r="Y44" s="162"/>
      <c r="Z44" s="163"/>
      <c r="AA44" s="163"/>
      <c r="AB44" s="163"/>
      <c r="AC44" s="163"/>
      <c r="AD44" s="163"/>
      <c r="AE44" s="163"/>
      <c r="AF44" s="163"/>
      <c r="AG44" s="163" t="s">
        <v>178</v>
      </c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</row>
    <row r="45" spans="1:60" outlineLevel="3" x14ac:dyDescent="0.2">
      <c r="A45" s="164"/>
      <c r="B45" s="165"/>
      <c r="C45" s="260" t="s">
        <v>1371</v>
      </c>
      <c r="D45" s="261"/>
      <c r="E45" s="261"/>
      <c r="F45" s="261"/>
      <c r="G45" s="261"/>
      <c r="H45" s="162"/>
      <c r="I45" s="162"/>
      <c r="J45" s="162"/>
      <c r="K45" s="162"/>
      <c r="L45" s="162"/>
      <c r="M45" s="162"/>
      <c r="N45" s="166"/>
      <c r="O45" s="166"/>
      <c r="P45" s="166"/>
      <c r="Q45" s="166"/>
      <c r="R45" s="162"/>
      <c r="S45" s="162"/>
      <c r="T45" s="162"/>
      <c r="U45" s="162"/>
      <c r="V45" s="162"/>
      <c r="W45" s="162"/>
      <c r="X45" s="162"/>
      <c r="Y45" s="162"/>
      <c r="Z45" s="163"/>
      <c r="AA45" s="163"/>
      <c r="AB45" s="163"/>
      <c r="AC45" s="163"/>
      <c r="AD45" s="163"/>
      <c r="AE45" s="163"/>
      <c r="AF45" s="163"/>
      <c r="AG45" s="163" t="s">
        <v>178</v>
      </c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</row>
    <row r="46" spans="1:60" outlineLevel="2" x14ac:dyDescent="0.2">
      <c r="A46" s="164"/>
      <c r="B46" s="165"/>
      <c r="C46" s="182" t="s">
        <v>1372</v>
      </c>
      <c r="D46" s="183"/>
      <c r="E46" s="184"/>
      <c r="F46" s="162"/>
      <c r="G46" s="162"/>
      <c r="H46" s="162"/>
      <c r="I46" s="162"/>
      <c r="J46" s="162"/>
      <c r="K46" s="162"/>
      <c r="L46" s="162"/>
      <c r="M46" s="162"/>
      <c r="N46" s="166"/>
      <c r="O46" s="166"/>
      <c r="P46" s="166"/>
      <c r="Q46" s="166"/>
      <c r="R46" s="162"/>
      <c r="S46" s="162"/>
      <c r="T46" s="162"/>
      <c r="U46" s="162"/>
      <c r="V46" s="162"/>
      <c r="W46" s="162"/>
      <c r="X46" s="162"/>
      <c r="Y46" s="162"/>
      <c r="Z46" s="163"/>
      <c r="AA46" s="163"/>
      <c r="AB46" s="163"/>
      <c r="AC46" s="163"/>
      <c r="AD46" s="163"/>
      <c r="AE46" s="163"/>
      <c r="AF46" s="163"/>
      <c r="AG46" s="163" t="s">
        <v>222</v>
      </c>
      <c r="AH46" s="163">
        <v>0</v>
      </c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</row>
    <row r="47" spans="1:60" outlineLevel="3" x14ac:dyDescent="0.2">
      <c r="A47" s="164"/>
      <c r="B47" s="165"/>
      <c r="C47" s="182" t="s">
        <v>1373</v>
      </c>
      <c r="D47" s="183"/>
      <c r="E47" s="184">
        <v>1</v>
      </c>
      <c r="F47" s="162"/>
      <c r="G47" s="162"/>
      <c r="H47" s="162"/>
      <c r="I47" s="162"/>
      <c r="J47" s="162"/>
      <c r="K47" s="162"/>
      <c r="L47" s="162"/>
      <c r="M47" s="162"/>
      <c r="N47" s="166"/>
      <c r="O47" s="166"/>
      <c r="P47" s="166"/>
      <c r="Q47" s="166"/>
      <c r="R47" s="162"/>
      <c r="S47" s="162"/>
      <c r="T47" s="162"/>
      <c r="U47" s="162"/>
      <c r="V47" s="162"/>
      <c r="W47" s="162"/>
      <c r="X47" s="162"/>
      <c r="Y47" s="162"/>
      <c r="Z47" s="163"/>
      <c r="AA47" s="163"/>
      <c r="AB47" s="163"/>
      <c r="AC47" s="163"/>
      <c r="AD47" s="163"/>
      <c r="AE47" s="163"/>
      <c r="AF47" s="163"/>
      <c r="AG47" s="163" t="s">
        <v>222</v>
      </c>
      <c r="AH47" s="163">
        <v>0</v>
      </c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</row>
    <row r="48" spans="1:60" outlineLevel="1" x14ac:dyDescent="0.2">
      <c r="A48" s="155">
        <v>10</v>
      </c>
      <c r="B48" s="156" t="s">
        <v>1374</v>
      </c>
      <c r="C48" s="157" t="s">
        <v>1375</v>
      </c>
      <c r="D48" s="158" t="s">
        <v>266</v>
      </c>
      <c r="E48" s="159">
        <v>1</v>
      </c>
      <c r="F48" s="11"/>
      <c r="G48" s="160">
        <f>ROUND(E48*F48,2)</f>
        <v>0</v>
      </c>
      <c r="H48" s="11">
        <v>0</v>
      </c>
      <c r="I48" s="160">
        <f>ROUND(E48*H48,2)</f>
        <v>0</v>
      </c>
      <c r="J48" s="11">
        <v>1040</v>
      </c>
      <c r="K48" s="160">
        <f>ROUND(E48*J48,2)</f>
        <v>1040</v>
      </c>
      <c r="L48" s="160">
        <v>21</v>
      </c>
      <c r="M48" s="160">
        <f>G48*(1+L48/100)</f>
        <v>0</v>
      </c>
      <c r="N48" s="159">
        <v>0</v>
      </c>
      <c r="O48" s="159">
        <f>ROUND(E48*N48,2)</f>
        <v>0</v>
      </c>
      <c r="P48" s="159">
        <v>0</v>
      </c>
      <c r="Q48" s="159">
        <f>ROUND(E48*P48,2)</f>
        <v>0</v>
      </c>
      <c r="R48" s="160"/>
      <c r="S48" s="160" t="s">
        <v>173</v>
      </c>
      <c r="T48" s="161" t="s">
        <v>174</v>
      </c>
      <c r="U48" s="162">
        <v>0</v>
      </c>
      <c r="V48" s="162">
        <f>ROUND(E48*U48,2)</f>
        <v>0</v>
      </c>
      <c r="W48" s="162"/>
      <c r="X48" s="162" t="s">
        <v>218</v>
      </c>
      <c r="Y48" s="162" t="s">
        <v>175</v>
      </c>
      <c r="Z48" s="163"/>
      <c r="AA48" s="163"/>
      <c r="AB48" s="163"/>
      <c r="AC48" s="163"/>
      <c r="AD48" s="163"/>
      <c r="AE48" s="163"/>
      <c r="AF48" s="163"/>
      <c r="AG48" s="163" t="s">
        <v>219</v>
      </c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</row>
    <row r="49" spans="1:60" outlineLevel="2" x14ac:dyDescent="0.2">
      <c r="A49" s="164"/>
      <c r="B49" s="165"/>
      <c r="C49" s="182" t="s">
        <v>1343</v>
      </c>
      <c r="D49" s="183"/>
      <c r="E49" s="184"/>
      <c r="F49" s="162"/>
      <c r="G49" s="162"/>
      <c r="H49" s="162"/>
      <c r="I49" s="162"/>
      <c r="J49" s="162"/>
      <c r="K49" s="162"/>
      <c r="L49" s="162"/>
      <c r="M49" s="162"/>
      <c r="N49" s="166"/>
      <c r="O49" s="166"/>
      <c r="P49" s="166"/>
      <c r="Q49" s="166"/>
      <c r="R49" s="162"/>
      <c r="S49" s="162"/>
      <c r="T49" s="162"/>
      <c r="U49" s="162"/>
      <c r="V49" s="162"/>
      <c r="W49" s="162"/>
      <c r="X49" s="162"/>
      <c r="Y49" s="162"/>
      <c r="Z49" s="163"/>
      <c r="AA49" s="163"/>
      <c r="AB49" s="163"/>
      <c r="AC49" s="163"/>
      <c r="AD49" s="163"/>
      <c r="AE49" s="163"/>
      <c r="AF49" s="163"/>
      <c r="AG49" s="163" t="s">
        <v>222</v>
      </c>
      <c r="AH49" s="163">
        <v>0</v>
      </c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</row>
    <row r="50" spans="1:60" outlineLevel="3" x14ac:dyDescent="0.2">
      <c r="A50" s="164"/>
      <c r="B50" s="165"/>
      <c r="C50" s="182" t="s">
        <v>1376</v>
      </c>
      <c r="D50" s="183"/>
      <c r="E50" s="184">
        <v>1</v>
      </c>
      <c r="F50" s="162"/>
      <c r="G50" s="162"/>
      <c r="H50" s="162"/>
      <c r="I50" s="162"/>
      <c r="J50" s="162"/>
      <c r="K50" s="162"/>
      <c r="L50" s="162"/>
      <c r="M50" s="162"/>
      <c r="N50" s="166"/>
      <c r="O50" s="166"/>
      <c r="P50" s="166"/>
      <c r="Q50" s="166"/>
      <c r="R50" s="162"/>
      <c r="S50" s="162"/>
      <c r="T50" s="162"/>
      <c r="U50" s="162"/>
      <c r="V50" s="162"/>
      <c r="W50" s="162"/>
      <c r="X50" s="162"/>
      <c r="Y50" s="162"/>
      <c r="Z50" s="163"/>
      <c r="AA50" s="163"/>
      <c r="AB50" s="163"/>
      <c r="AC50" s="163"/>
      <c r="AD50" s="163"/>
      <c r="AE50" s="163"/>
      <c r="AF50" s="163"/>
      <c r="AG50" s="163" t="s">
        <v>222</v>
      </c>
      <c r="AH50" s="163">
        <v>0</v>
      </c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</row>
    <row r="51" spans="1:60" outlineLevel="1" x14ac:dyDescent="0.2">
      <c r="A51" s="155">
        <v>11</v>
      </c>
      <c r="B51" s="156" t="s">
        <v>1377</v>
      </c>
      <c r="C51" s="157" t="s">
        <v>1378</v>
      </c>
      <c r="D51" s="158" t="s">
        <v>266</v>
      </c>
      <c r="E51" s="159">
        <v>1</v>
      </c>
      <c r="F51" s="11"/>
      <c r="G51" s="160">
        <f>ROUND(E51*F51,2)</f>
        <v>0</v>
      </c>
      <c r="H51" s="11">
        <v>0</v>
      </c>
      <c r="I51" s="160">
        <f>ROUND(E51*H51,2)</f>
        <v>0</v>
      </c>
      <c r="J51" s="11">
        <v>1620</v>
      </c>
      <c r="K51" s="160">
        <f>ROUND(E51*J51,2)</f>
        <v>1620</v>
      </c>
      <c r="L51" s="160">
        <v>21</v>
      </c>
      <c r="M51" s="160">
        <f>G51*(1+L51/100)</f>
        <v>0</v>
      </c>
      <c r="N51" s="159">
        <v>0</v>
      </c>
      <c r="O51" s="159">
        <f>ROUND(E51*N51,2)</f>
        <v>0</v>
      </c>
      <c r="P51" s="159">
        <v>0</v>
      </c>
      <c r="Q51" s="159">
        <f>ROUND(E51*P51,2)</f>
        <v>0</v>
      </c>
      <c r="R51" s="160"/>
      <c r="S51" s="160" t="s">
        <v>173</v>
      </c>
      <c r="T51" s="161" t="s">
        <v>174</v>
      </c>
      <c r="U51" s="162">
        <v>0</v>
      </c>
      <c r="V51" s="162">
        <f>ROUND(E51*U51,2)</f>
        <v>0</v>
      </c>
      <c r="W51" s="162"/>
      <c r="X51" s="162" t="s">
        <v>218</v>
      </c>
      <c r="Y51" s="162" t="s">
        <v>175</v>
      </c>
      <c r="Z51" s="163"/>
      <c r="AA51" s="163"/>
      <c r="AB51" s="163"/>
      <c r="AC51" s="163"/>
      <c r="AD51" s="163"/>
      <c r="AE51" s="163"/>
      <c r="AF51" s="163"/>
      <c r="AG51" s="163" t="s">
        <v>219</v>
      </c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</row>
    <row r="52" spans="1:60" outlineLevel="2" x14ac:dyDescent="0.2">
      <c r="A52" s="164"/>
      <c r="B52" s="165"/>
      <c r="C52" s="182" t="s">
        <v>1343</v>
      </c>
      <c r="D52" s="183"/>
      <c r="E52" s="184"/>
      <c r="F52" s="162"/>
      <c r="G52" s="162"/>
      <c r="H52" s="162"/>
      <c r="I52" s="162"/>
      <c r="J52" s="162"/>
      <c r="K52" s="162"/>
      <c r="L52" s="162"/>
      <c r="M52" s="162"/>
      <c r="N52" s="166"/>
      <c r="O52" s="166"/>
      <c r="P52" s="166"/>
      <c r="Q52" s="166"/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3"/>
      <c r="AE52" s="163"/>
      <c r="AF52" s="163"/>
      <c r="AG52" s="163" t="s">
        <v>222</v>
      </c>
      <c r="AH52" s="163">
        <v>0</v>
      </c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</row>
    <row r="53" spans="1:60" outlineLevel="3" x14ac:dyDescent="0.2">
      <c r="A53" s="164"/>
      <c r="B53" s="165"/>
      <c r="C53" s="182" t="s">
        <v>1379</v>
      </c>
      <c r="D53" s="183"/>
      <c r="E53" s="184">
        <v>1</v>
      </c>
      <c r="F53" s="162"/>
      <c r="G53" s="162"/>
      <c r="H53" s="162"/>
      <c r="I53" s="162"/>
      <c r="J53" s="162"/>
      <c r="K53" s="162"/>
      <c r="L53" s="162"/>
      <c r="M53" s="162"/>
      <c r="N53" s="166"/>
      <c r="O53" s="166"/>
      <c r="P53" s="166"/>
      <c r="Q53" s="166"/>
      <c r="R53" s="162"/>
      <c r="S53" s="162"/>
      <c r="T53" s="162"/>
      <c r="U53" s="162"/>
      <c r="V53" s="162"/>
      <c r="W53" s="162"/>
      <c r="X53" s="162"/>
      <c r="Y53" s="162"/>
      <c r="Z53" s="163"/>
      <c r="AA53" s="163"/>
      <c r="AB53" s="163"/>
      <c r="AC53" s="163"/>
      <c r="AD53" s="163"/>
      <c r="AE53" s="163"/>
      <c r="AF53" s="163"/>
      <c r="AG53" s="163" t="s">
        <v>222</v>
      </c>
      <c r="AH53" s="163">
        <v>0</v>
      </c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</row>
    <row r="54" spans="1:60" outlineLevel="1" x14ac:dyDescent="0.2">
      <c r="A54" s="155">
        <v>12</v>
      </c>
      <c r="B54" s="156" t="s">
        <v>1380</v>
      </c>
      <c r="C54" s="157" t="s">
        <v>1381</v>
      </c>
      <c r="D54" s="158" t="s">
        <v>266</v>
      </c>
      <c r="E54" s="159">
        <v>1</v>
      </c>
      <c r="F54" s="11"/>
      <c r="G54" s="160">
        <f>ROUND(E54*F54,2)</f>
        <v>0</v>
      </c>
      <c r="H54" s="11">
        <v>0</v>
      </c>
      <c r="I54" s="160">
        <f>ROUND(E54*H54,2)</f>
        <v>0</v>
      </c>
      <c r="J54" s="11">
        <v>28000</v>
      </c>
      <c r="K54" s="160">
        <f>ROUND(E54*J54,2)</f>
        <v>28000</v>
      </c>
      <c r="L54" s="160">
        <v>21</v>
      </c>
      <c r="M54" s="160">
        <f>G54*(1+L54/100)</f>
        <v>0</v>
      </c>
      <c r="N54" s="159">
        <v>0</v>
      </c>
      <c r="O54" s="159">
        <f>ROUND(E54*N54,2)</f>
        <v>0</v>
      </c>
      <c r="P54" s="159">
        <v>0</v>
      </c>
      <c r="Q54" s="159">
        <f>ROUND(E54*P54,2)</f>
        <v>0</v>
      </c>
      <c r="R54" s="160"/>
      <c r="S54" s="160" t="s">
        <v>173</v>
      </c>
      <c r="T54" s="161" t="s">
        <v>174</v>
      </c>
      <c r="U54" s="162">
        <v>0</v>
      </c>
      <c r="V54" s="162">
        <f>ROUND(E54*U54,2)</f>
        <v>0</v>
      </c>
      <c r="W54" s="162"/>
      <c r="X54" s="162" t="s">
        <v>218</v>
      </c>
      <c r="Y54" s="162" t="s">
        <v>175</v>
      </c>
      <c r="Z54" s="163"/>
      <c r="AA54" s="163"/>
      <c r="AB54" s="163"/>
      <c r="AC54" s="163"/>
      <c r="AD54" s="163"/>
      <c r="AE54" s="163"/>
      <c r="AF54" s="163"/>
      <c r="AG54" s="163" t="s">
        <v>219</v>
      </c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</row>
    <row r="55" spans="1:60" outlineLevel="2" x14ac:dyDescent="0.2">
      <c r="A55" s="164"/>
      <c r="B55" s="165"/>
      <c r="C55" s="182" t="s">
        <v>1343</v>
      </c>
      <c r="D55" s="183"/>
      <c r="E55" s="184"/>
      <c r="F55" s="162"/>
      <c r="G55" s="162"/>
      <c r="H55" s="162"/>
      <c r="I55" s="162"/>
      <c r="J55" s="162"/>
      <c r="K55" s="162"/>
      <c r="L55" s="162"/>
      <c r="M55" s="162"/>
      <c r="N55" s="166"/>
      <c r="O55" s="166"/>
      <c r="P55" s="166"/>
      <c r="Q55" s="166"/>
      <c r="R55" s="162"/>
      <c r="S55" s="162"/>
      <c r="T55" s="162"/>
      <c r="U55" s="162"/>
      <c r="V55" s="162"/>
      <c r="W55" s="162"/>
      <c r="X55" s="162"/>
      <c r="Y55" s="162"/>
      <c r="Z55" s="163"/>
      <c r="AA55" s="163"/>
      <c r="AB55" s="163"/>
      <c r="AC55" s="163"/>
      <c r="AD55" s="163"/>
      <c r="AE55" s="163"/>
      <c r="AF55" s="163"/>
      <c r="AG55" s="163" t="s">
        <v>222</v>
      </c>
      <c r="AH55" s="163">
        <v>0</v>
      </c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</row>
    <row r="56" spans="1:60" outlineLevel="3" x14ac:dyDescent="0.2">
      <c r="A56" s="164"/>
      <c r="B56" s="165"/>
      <c r="C56" s="182" t="s">
        <v>1382</v>
      </c>
      <c r="D56" s="183"/>
      <c r="E56" s="184">
        <v>1</v>
      </c>
      <c r="F56" s="162"/>
      <c r="G56" s="162"/>
      <c r="H56" s="162"/>
      <c r="I56" s="162"/>
      <c r="J56" s="162"/>
      <c r="K56" s="162"/>
      <c r="L56" s="162"/>
      <c r="M56" s="162"/>
      <c r="N56" s="166"/>
      <c r="O56" s="166"/>
      <c r="P56" s="166"/>
      <c r="Q56" s="166"/>
      <c r="R56" s="162"/>
      <c r="S56" s="162"/>
      <c r="T56" s="162"/>
      <c r="U56" s="162"/>
      <c r="V56" s="162"/>
      <c r="W56" s="162"/>
      <c r="X56" s="162"/>
      <c r="Y56" s="162"/>
      <c r="Z56" s="163"/>
      <c r="AA56" s="163"/>
      <c r="AB56" s="163"/>
      <c r="AC56" s="163"/>
      <c r="AD56" s="163"/>
      <c r="AE56" s="163"/>
      <c r="AF56" s="163"/>
      <c r="AG56" s="163" t="s">
        <v>222</v>
      </c>
      <c r="AH56" s="163">
        <v>0</v>
      </c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</row>
    <row r="57" spans="1:60" outlineLevel="1" x14ac:dyDescent="0.2">
      <c r="A57" s="155">
        <v>13</v>
      </c>
      <c r="B57" s="156" t="s">
        <v>1383</v>
      </c>
      <c r="C57" s="157" t="s">
        <v>1384</v>
      </c>
      <c r="D57" s="158" t="s">
        <v>266</v>
      </c>
      <c r="E57" s="159">
        <v>1</v>
      </c>
      <c r="F57" s="11"/>
      <c r="G57" s="160">
        <f>ROUND(E57*F57,2)</f>
        <v>0</v>
      </c>
      <c r="H57" s="11">
        <v>0</v>
      </c>
      <c r="I57" s="160">
        <f>ROUND(E57*H57,2)</f>
        <v>0</v>
      </c>
      <c r="J57" s="11">
        <v>42000</v>
      </c>
      <c r="K57" s="160">
        <f>ROUND(E57*J57,2)</f>
        <v>42000</v>
      </c>
      <c r="L57" s="160">
        <v>21</v>
      </c>
      <c r="M57" s="160">
        <f>G57*(1+L57/100)</f>
        <v>0</v>
      </c>
      <c r="N57" s="159">
        <v>0</v>
      </c>
      <c r="O57" s="159">
        <f>ROUND(E57*N57,2)</f>
        <v>0</v>
      </c>
      <c r="P57" s="159">
        <v>0</v>
      </c>
      <c r="Q57" s="159">
        <f>ROUND(E57*P57,2)</f>
        <v>0</v>
      </c>
      <c r="R57" s="160"/>
      <c r="S57" s="160" t="s">
        <v>173</v>
      </c>
      <c r="T57" s="161" t="s">
        <v>174</v>
      </c>
      <c r="U57" s="162">
        <v>0</v>
      </c>
      <c r="V57" s="162">
        <f>ROUND(E57*U57,2)</f>
        <v>0</v>
      </c>
      <c r="W57" s="162"/>
      <c r="X57" s="162" t="s">
        <v>218</v>
      </c>
      <c r="Y57" s="162" t="s">
        <v>175</v>
      </c>
      <c r="Z57" s="163"/>
      <c r="AA57" s="163"/>
      <c r="AB57" s="163"/>
      <c r="AC57" s="163"/>
      <c r="AD57" s="163"/>
      <c r="AE57" s="163"/>
      <c r="AF57" s="163"/>
      <c r="AG57" s="163" t="s">
        <v>219</v>
      </c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</row>
    <row r="58" spans="1:60" outlineLevel="2" x14ac:dyDescent="0.2">
      <c r="A58" s="164"/>
      <c r="B58" s="165"/>
      <c r="C58" s="182" t="s">
        <v>1343</v>
      </c>
      <c r="D58" s="183"/>
      <c r="E58" s="184"/>
      <c r="F58" s="162"/>
      <c r="G58" s="162"/>
      <c r="H58" s="162"/>
      <c r="I58" s="162"/>
      <c r="J58" s="162"/>
      <c r="K58" s="162"/>
      <c r="L58" s="162"/>
      <c r="M58" s="162"/>
      <c r="N58" s="166"/>
      <c r="O58" s="166"/>
      <c r="P58" s="166"/>
      <c r="Q58" s="166"/>
      <c r="R58" s="162"/>
      <c r="S58" s="162"/>
      <c r="T58" s="162"/>
      <c r="U58" s="162"/>
      <c r="V58" s="162"/>
      <c r="W58" s="162"/>
      <c r="X58" s="162"/>
      <c r="Y58" s="162"/>
      <c r="Z58" s="163"/>
      <c r="AA58" s="163"/>
      <c r="AB58" s="163"/>
      <c r="AC58" s="163"/>
      <c r="AD58" s="163"/>
      <c r="AE58" s="163"/>
      <c r="AF58" s="163"/>
      <c r="AG58" s="163" t="s">
        <v>222</v>
      </c>
      <c r="AH58" s="163">
        <v>0</v>
      </c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</row>
    <row r="59" spans="1:60" outlineLevel="3" x14ac:dyDescent="0.2">
      <c r="A59" s="164"/>
      <c r="B59" s="165"/>
      <c r="C59" s="182" t="s">
        <v>1385</v>
      </c>
      <c r="D59" s="183"/>
      <c r="E59" s="184">
        <v>1</v>
      </c>
      <c r="F59" s="162"/>
      <c r="G59" s="162"/>
      <c r="H59" s="162"/>
      <c r="I59" s="162"/>
      <c r="J59" s="162"/>
      <c r="K59" s="162"/>
      <c r="L59" s="162"/>
      <c r="M59" s="162"/>
      <c r="N59" s="166"/>
      <c r="O59" s="166"/>
      <c r="P59" s="166"/>
      <c r="Q59" s="166"/>
      <c r="R59" s="162"/>
      <c r="S59" s="162"/>
      <c r="T59" s="162"/>
      <c r="U59" s="162"/>
      <c r="V59" s="162"/>
      <c r="W59" s="162"/>
      <c r="X59" s="162"/>
      <c r="Y59" s="162"/>
      <c r="Z59" s="163"/>
      <c r="AA59" s="163"/>
      <c r="AB59" s="163"/>
      <c r="AC59" s="163"/>
      <c r="AD59" s="163"/>
      <c r="AE59" s="163"/>
      <c r="AF59" s="163"/>
      <c r="AG59" s="163" t="s">
        <v>222</v>
      </c>
      <c r="AH59" s="163">
        <v>0</v>
      </c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</row>
    <row r="60" spans="1:60" outlineLevel="1" x14ac:dyDescent="0.2">
      <c r="A60" s="155">
        <v>14</v>
      </c>
      <c r="B60" s="156" t="s">
        <v>1386</v>
      </c>
      <c r="C60" s="157" t="s">
        <v>1387</v>
      </c>
      <c r="D60" s="158" t="s">
        <v>1388</v>
      </c>
      <c r="E60" s="159">
        <v>0.5</v>
      </c>
      <c r="F60" s="11"/>
      <c r="G60" s="160">
        <f>ROUND(E60*F60,2)</f>
        <v>0</v>
      </c>
      <c r="H60" s="11">
        <v>0</v>
      </c>
      <c r="I60" s="160">
        <f>ROUND(E60*H60,2)</f>
        <v>0</v>
      </c>
      <c r="J60" s="11">
        <v>7200</v>
      </c>
      <c r="K60" s="160">
        <f>ROUND(E60*J60,2)</f>
        <v>3600</v>
      </c>
      <c r="L60" s="160">
        <v>21</v>
      </c>
      <c r="M60" s="160">
        <f>G60*(1+L60/100)</f>
        <v>0</v>
      </c>
      <c r="N60" s="159">
        <v>0</v>
      </c>
      <c r="O60" s="159">
        <f>ROUND(E60*N60,2)</f>
        <v>0</v>
      </c>
      <c r="P60" s="159">
        <v>0</v>
      </c>
      <c r="Q60" s="159">
        <f>ROUND(E60*P60,2)</f>
        <v>0</v>
      </c>
      <c r="R60" s="160"/>
      <c r="S60" s="160" t="s">
        <v>173</v>
      </c>
      <c r="T60" s="161" t="s">
        <v>174</v>
      </c>
      <c r="U60" s="162">
        <v>0</v>
      </c>
      <c r="V60" s="162">
        <f>ROUND(E60*U60,2)</f>
        <v>0</v>
      </c>
      <c r="W60" s="162"/>
      <c r="X60" s="162" t="s">
        <v>218</v>
      </c>
      <c r="Y60" s="162" t="s">
        <v>175</v>
      </c>
      <c r="Z60" s="163"/>
      <c r="AA60" s="163"/>
      <c r="AB60" s="163"/>
      <c r="AC60" s="163"/>
      <c r="AD60" s="163"/>
      <c r="AE60" s="163"/>
      <c r="AF60" s="163"/>
      <c r="AG60" s="163" t="s">
        <v>219</v>
      </c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</row>
    <row r="61" spans="1:60" outlineLevel="2" x14ac:dyDescent="0.2">
      <c r="A61" s="164"/>
      <c r="B61" s="165"/>
      <c r="C61" s="182" t="s">
        <v>1343</v>
      </c>
      <c r="D61" s="183"/>
      <c r="E61" s="184"/>
      <c r="F61" s="162"/>
      <c r="G61" s="162"/>
      <c r="H61" s="162"/>
      <c r="I61" s="162"/>
      <c r="J61" s="162"/>
      <c r="K61" s="162"/>
      <c r="L61" s="162"/>
      <c r="M61" s="162"/>
      <c r="N61" s="166"/>
      <c r="O61" s="166"/>
      <c r="P61" s="166"/>
      <c r="Q61" s="166"/>
      <c r="R61" s="162"/>
      <c r="S61" s="162"/>
      <c r="T61" s="162"/>
      <c r="U61" s="162"/>
      <c r="V61" s="162"/>
      <c r="W61" s="162"/>
      <c r="X61" s="162"/>
      <c r="Y61" s="162"/>
      <c r="Z61" s="163"/>
      <c r="AA61" s="163"/>
      <c r="AB61" s="163"/>
      <c r="AC61" s="163"/>
      <c r="AD61" s="163"/>
      <c r="AE61" s="163"/>
      <c r="AF61" s="163"/>
      <c r="AG61" s="163" t="s">
        <v>222</v>
      </c>
      <c r="AH61" s="163">
        <v>0</v>
      </c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</row>
    <row r="62" spans="1:60" outlineLevel="3" x14ac:dyDescent="0.2">
      <c r="A62" s="164"/>
      <c r="B62" s="165"/>
      <c r="C62" s="182" t="s">
        <v>1389</v>
      </c>
      <c r="D62" s="183"/>
      <c r="E62" s="184">
        <v>0.5</v>
      </c>
      <c r="F62" s="162"/>
      <c r="G62" s="162"/>
      <c r="H62" s="162"/>
      <c r="I62" s="162"/>
      <c r="J62" s="162"/>
      <c r="K62" s="162"/>
      <c r="L62" s="162"/>
      <c r="M62" s="162"/>
      <c r="N62" s="166"/>
      <c r="O62" s="166"/>
      <c r="P62" s="166"/>
      <c r="Q62" s="166"/>
      <c r="R62" s="162"/>
      <c r="S62" s="162"/>
      <c r="T62" s="162"/>
      <c r="U62" s="162"/>
      <c r="V62" s="162"/>
      <c r="W62" s="162"/>
      <c r="X62" s="162"/>
      <c r="Y62" s="162"/>
      <c r="Z62" s="163"/>
      <c r="AA62" s="163"/>
      <c r="AB62" s="163"/>
      <c r="AC62" s="163"/>
      <c r="AD62" s="163"/>
      <c r="AE62" s="163"/>
      <c r="AF62" s="163"/>
      <c r="AG62" s="163" t="s">
        <v>222</v>
      </c>
      <c r="AH62" s="163">
        <v>0</v>
      </c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</row>
    <row r="63" spans="1:60" outlineLevel="1" x14ac:dyDescent="0.2">
      <c r="A63" s="155">
        <v>15</v>
      </c>
      <c r="B63" s="156" t="s">
        <v>1390</v>
      </c>
      <c r="C63" s="157" t="s">
        <v>1391</v>
      </c>
      <c r="D63" s="158" t="s">
        <v>266</v>
      </c>
      <c r="E63" s="159">
        <v>1</v>
      </c>
      <c r="F63" s="11"/>
      <c r="G63" s="160">
        <f>ROUND(E63*F63,2)</f>
        <v>0</v>
      </c>
      <c r="H63" s="11">
        <v>0</v>
      </c>
      <c r="I63" s="160">
        <f>ROUND(E63*H63,2)</f>
        <v>0</v>
      </c>
      <c r="J63" s="11">
        <v>5500</v>
      </c>
      <c r="K63" s="160">
        <f>ROUND(E63*J63,2)</f>
        <v>5500</v>
      </c>
      <c r="L63" s="160">
        <v>21</v>
      </c>
      <c r="M63" s="160">
        <f>G63*(1+L63/100)</f>
        <v>0</v>
      </c>
      <c r="N63" s="159">
        <v>0</v>
      </c>
      <c r="O63" s="159">
        <f>ROUND(E63*N63,2)</f>
        <v>0</v>
      </c>
      <c r="P63" s="159">
        <v>0</v>
      </c>
      <c r="Q63" s="159">
        <f>ROUND(E63*P63,2)</f>
        <v>0</v>
      </c>
      <c r="R63" s="160"/>
      <c r="S63" s="160" t="s">
        <v>173</v>
      </c>
      <c r="T63" s="161" t="s">
        <v>174</v>
      </c>
      <c r="U63" s="162">
        <v>0</v>
      </c>
      <c r="V63" s="162">
        <f>ROUND(E63*U63,2)</f>
        <v>0</v>
      </c>
      <c r="W63" s="162"/>
      <c r="X63" s="162" t="s">
        <v>218</v>
      </c>
      <c r="Y63" s="162" t="s">
        <v>175</v>
      </c>
      <c r="Z63" s="163"/>
      <c r="AA63" s="163"/>
      <c r="AB63" s="163"/>
      <c r="AC63" s="163"/>
      <c r="AD63" s="163"/>
      <c r="AE63" s="163"/>
      <c r="AF63" s="163"/>
      <c r="AG63" s="163" t="s">
        <v>219</v>
      </c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</row>
    <row r="64" spans="1:60" outlineLevel="2" x14ac:dyDescent="0.2">
      <c r="A64" s="164"/>
      <c r="B64" s="165"/>
      <c r="C64" s="182" t="s">
        <v>1343</v>
      </c>
      <c r="D64" s="183"/>
      <c r="E64" s="184"/>
      <c r="F64" s="162"/>
      <c r="G64" s="162"/>
      <c r="H64" s="162"/>
      <c r="I64" s="162"/>
      <c r="J64" s="162"/>
      <c r="K64" s="162"/>
      <c r="L64" s="162"/>
      <c r="M64" s="162"/>
      <c r="N64" s="166"/>
      <c r="O64" s="166"/>
      <c r="P64" s="166"/>
      <c r="Q64" s="166"/>
      <c r="R64" s="162"/>
      <c r="S64" s="162"/>
      <c r="T64" s="162"/>
      <c r="U64" s="162"/>
      <c r="V64" s="162"/>
      <c r="W64" s="162"/>
      <c r="X64" s="162"/>
      <c r="Y64" s="162"/>
      <c r="Z64" s="163"/>
      <c r="AA64" s="163"/>
      <c r="AB64" s="163"/>
      <c r="AC64" s="163"/>
      <c r="AD64" s="163"/>
      <c r="AE64" s="163"/>
      <c r="AF64" s="163"/>
      <c r="AG64" s="163" t="s">
        <v>222</v>
      </c>
      <c r="AH64" s="163">
        <v>0</v>
      </c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</row>
    <row r="65" spans="1:60" outlineLevel="3" x14ac:dyDescent="0.2">
      <c r="A65" s="164"/>
      <c r="B65" s="165"/>
      <c r="C65" s="182" t="s">
        <v>1392</v>
      </c>
      <c r="D65" s="183"/>
      <c r="E65" s="184">
        <v>1</v>
      </c>
      <c r="F65" s="162"/>
      <c r="G65" s="162"/>
      <c r="H65" s="162"/>
      <c r="I65" s="162"/>
      <c r="J65" s="162"/>
      <c r="K65" s="162"/>
      <c r="L65" s="162"/>
      <c r="M65" s="162"/>
      <c r="N65" s="166"/>
      <c r="O65" s="166"/>
      <c r="P65" s="166"/>
      <c r="Q65" s="166"/>
      <c r="R65" s="162"/>
      <c r="S65" s="162"/>
      <c r="T65" s="162"/>
      <c r="U65" s="162"/>
      <c r="V65" s="162"/>
      <c r="W65" s="162"/>
      <c r="X65" s="162"/>
      <c r="Y65" s="162"/>
      <c r="Z65" s="163"/>
      <c r="AA65" s="163"/>
      <c r="AB65" s="163"/>
      <c r="AC65" s="163"/>
      <c r="AD65" s="163"/>
      <c r="AE65" s="163"/>
      <c r="AF65" s="163"/>
      <c r="AG65" s="163" t="s">
        <v>222</v>
      </c>
      <c r="AH65" s="163">
        <v>0</v>
      </c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</row>
    <row r="66" spans="1:60" ht="22.5" outlineLevel="1" x14ac:dyDescent="0.2">
      <c r="A66" s="155">
        <v>16</v>
      </c>
      <c r="B66" s="156" t="s">
        <v>1393</v>
      </c>
      <c r="C66" s="157" t="s">
        <v>1289</v>
      </c>
      <c r="D66" s="158" t="s">
        <v>266</v>
      </c>
      <c r="E66" s="159">
        <v>2</v>
      </c>
      <c r="F66" s="11"/>
      <c r="G66" s="160">
        <f>ROUND(E66*F66,2)</f>
        <v>0</v>
      </c>
      <c r="H66" s="11">
        <v>0</v>
      </c>
      <c r="I66" s="160">
        <f>ROUND(E66*H66,2)</f>
        <v>0</v>
      </c>
      <c r="J66" s="11">
        <v>2681</v>
      </c>
      <c r="K66" s="160">
        <f>ROUND(E66*J66,2)</f>
        <v>5362</v>
      </c>
      <c r="L66" s="160">
        <v>21</v>
      </c>
      <c r="M66" s="160">
        <f>G66*(1+L66/100)</f>
        <v>0</v>
      </c>
      <c r="N66" s="159">
        <v>2.0400000000000001E-3</v>
      </c>
      <c r="O66" s="159">
        <f>ROUND(E66*N66,2)</f>
        <v>0</v>
      </c>
      <c r="P66" s="159">
        <v>3.6170000000000001E-2</v>
      </c>
      <c r="Q66" s="159">
        <f>ROUND(E66*P66,2)</f>
        <v>7.0000000000000007E-2</v>
      </c>
      <c r="R66" s="160"/>
      <c r="S66" s="160" t="s">
        <v>173</v>
      </c>
      <c r="T66" s="161" t="s">
        <v>174</v>
      </c>
      <c r="U66" s="162">
        <v>4</v>
      </c>
      <c r="V66" s="162">
        <f>ROUND(E66*U66,2)</f>
        <v>8</v>
      </c>
      <c r="W66" s="162"/>
      <c r="X66" s="162" t="s">
        <v>218</v>
      </c>
      <c r="Y66" s="162" t="s">
        <v>175</v>
      </c>
      <c r="Z66" s="163"/>
      <c r="AA66" s="163"/>
      <c r="AB66" s="163"/>
      <c r="AC66" s="163"/>
      <c r="AD66" s="163"/>
      <c r="AE66" s="163"/>
      <c r="AF66" s="163"/>
      <c r="AG66" s="163" t="s">
        <v>219</v>
      </c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</row>
    <row r="67" spans="1:60" outlineLevel="2" x14ac:dyDescent="0.2">
      <c r="A67" s="164"/>
      <c r="B67" s="165"/>
      <c r="C67" s="182" t="s">
        <v>1343</v>
      </c>
      <c r="D67" s="183"/>
      <c r="E67" s="184"/>
      <c r="F67" s="162"/>
      <c r="G67" s="162"/>
      <c r="H67" s="162"/>
      <c r="I67" s="162"/>
      <c r="J67" s="162"/>
      <c r="K67" s="162"/>
      <c r="L67" s="162"/>
      <c r="M67" s="162"/>
      <c r="N67" s="166"/>
      <c r="O67" s="166"/>
      <c r="P67" s="166"/>
      <c r="Q67" s="166"/>
      <c r="R67" s="162"/>
      <c r="S67" s="162"/>
      <c r="T67" s="162"/>
      <c r="U67" s="162"/>
      <c r="V67" s="162"/>
      <c r="W67" s="162"/>
      <c r="X67" s="162"/>
      <c r="Y67" s="162"/>
      <c r="Z67" s="163"/>
      <c r="AA67" s="163"/>
      <c r="AB67" s="163"/>
      <c r="AC67" s="163"/>
      <c r="AD67" s="163"/>
      <c r="AE67" s="163"/>
      <c r="AF67" s="163"/>
      <c r="AG67" s="163" t="s">
        <v>222</v>
      </c>
      <c r="AH67" s="163">
        <v>0</v>
      </c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</row>
    <row r="68" spans="1:60" outlineLevel="3" x14ac:dyDescent="0.2">
      <c r="A68" s="164"/>
      <c r="B68" s="165"/>
      <c r="C68" s="182" t="s">
        <v>1394</v>
      </c>
      <c r="D68" s="183"/>
      <c r="E68" s="184"/>
      <c r="F68" s="162"/>
      <c r="G68" s="162"/>
      <c r="H68" s="162"/>
      <c r="I68" s="162"/>
      <c r="J68" s="162"/>
      <c r="K68" s="162"/>
      <c r="L68" s="162"/>
      <c r="M68" s="162"/>
      <c r="N68" s="166"/>
      <c r="O68" s="166"/>
      <c r="P68" s="166"/>
      <c r="Q68" s="166"/>
      <c r="R68" s="162"/>
      <c r="S68" s="162"/>
      <c r="T68" s="162"/>
      <c r="U68" s="162"/>
      <c r="V68" s="162"/>
      <c r="W68" s="162"/>
      <c r="X68" s="162"/>
      <c r="Y68" s="162"/>
      <c r="Z68" s="163"/>
      <c r="AA68" s="163"/>
      <c r="AB68" s="163"/>
      <c r="AC68" s="163"/>
      <c r="AD68" s="163"/>
      <c r="AE68" s="163"/>
      <c r="AF68" s="163"/>
      <c r="AG68" s="163" t="s">
        <v>222</v>
      </c>
      <c r="AH68" s="163">
        <v>0</v>
      </c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</row>
    <row r="69" spans="1:60" outlineLevel="3" x14ac:dyDescent="0.2">
      <c r="A69" s="164"/>
      <c r="B69" s="165"/>
      <c r="C69" s="182" t="s">
        <v>1395</v>
      </c>
      <c r="D69" s="183"/>
      <c r="E69" s="184">
        <v>1</v>
      </c>
      <c r="F69" s="162"/>
      <c r="G69" s="162"/>
      <c r="H69" s="162"/>
      <c r="I69" s="162"/>
      <c r="J69" s="162"/>
      <c r="K69" s="162"/>
      <c r="L69" s="162"/>
      <c r="M69" s="162"/>
      <c r="N69" s="166"/>
      <c r="O69" s="166"/>
      <c r="P69" s="166"/>
      <c r="Q69" s="166"/>
      <c r="R69" s="162"/>
      <c r="S69" s="162"/>
      <c r="T69" s="162"/>
      <c r="U69" s="162"/>
      <c r="V69" s="162"/>
      <c r="W69" s="162"/>
      <c r="X69" s="162"/>
      <c r="Y69" s="162"/>
      <c r="Z69" s="163"/>
      <c r="AA69" s="163"/>
      <c r="AB69" s="163"/>
      <c r="AC69" s="163"/>
      <c r="AD69" s="163"/>
      <c r="AE69" s="163"/>
      <c r="AF69" s="163"/>
      <c r="AG69" s="163" t="s">
        <v>222</v>
      </c>
      <c r="AH69" s="163">
        <v>0</v>
      </c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</row>
    <row r="70" spans="1:60" outlineLevel="3" x14ac:dyDescent="0.2">
      <c r="A70" s="164"/>
      <c r="B70" s="165"/>
      <c r="C70" s="182" t="s">
        <v>1396</v>
      </c>
      <c r="D70" s="183"/>
      <c r="E70" s="184">
        <v>1</v>
      </c>
      <c r="F70" s="162"/>
      <c r="G70" s="162"/>
      <c r="H70" s="162"/>
      <c r="I70" s="162"/>
      <c r="J70" s="162"/>
      <c r="K70" s="162"/>
      <c r="L70" s="162"/>
      <c r="M70" s="162"/>
      <c r="N70" s="166"/>
      <c r="O70" s="166"/>
      <c r="P70" s="166"/>
      <c r="Q70" s="166"/>
      <c r="R70" s="162"/>
      <c r="S70" s="162"/>
      <c r="T70" s="162"/>
      <c r="U70" s="162"/>
      <c r="V70" s="162"/>
      <c r="W70" s="162"/>
      <c r="X70" s="162"/>
      <c r="Y70" s="162"/>
      <c r="Z70" s="163"/>
      <c r="AA70" s="163"/>
      <c r="AB70" s="163"/>
      <c r="AC70" s="163"/>
      <c r="AD70" s="163"/>
      <c r="AE70" s="163"/>
      <c r="AF70" s="163"/>
      <c r="AG70" s="163" t="s">
        <v>222</v>
      </c>
      <c r="AH70" s="163">
        <v>0</v>
      </c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</row>
    <row r="71" spans="1:60" outlineLevel="1" x14ac:dyDescent="0.2">
      <c r="A71" s="155">
        <v>17</v>
      </c>
      <c r="B71" s="156" t="s">
        <v>1397</v>
      </c>
      <c r="C71" s="157" t="s">
        <v>1321</v>
      </c>
      <c r="D71" s="158" t="s">
        <v>1263</v>
      </c>
      <c r="E71" s="159">
        <v>1</v>
      </c>
      <c r="F71" s="11"/>
      <c r="G71" s="160">
        <f>ROUND(E71*F71,2)</f>
        <v>0</v>
      </c>
      <c r="H71" s="11">
        <v>0</v>
      </c>
      <c r="I71" s="160">
        <f>ROUND(E71*H71,2)</f>
        <v>0</v>
      </c>
      <c r="J71" s="11">
        <v>1000</v>
      </c>
      <c r="K71" s="160">
        <f>ROUND(E71*J71,2)</f>
        <v>1000</v>
      </c>
      <c r="L71" s="160">
        <v>21</v>
      </c>
      <c r="M71" s="160">
        <f>G71*(1+L71/100)</f>
        <v>0</v>
      </c>
      <c r="N71" s="159">
        <v>1.7780000000000001E-2</v>
      </c>
      <c r="O71" s="159">
        <f>ROUND(E71*N71,2)</f>
        <v>0.02</v>
      </c>
      <c r="P71" s="159">
        <v>0</v>
      </c>
      <c r="Q71" s="159">
        <f>ROUND(E71*P71,2)</f>
        <v>0</v>
      </c>
      <c r="R71" s="160"/>
      <c r="S71" s="160" t="s">
        <v>173</v>
      </c>
      <c r="T71" s="161" t="s">
        <v>174</v>
      </c>
      <c r="U71" s="162">
        <v>0.05</v>
      </c>
      <c r="V71" s="162">
        <f>ROUND(E71*U71,2)</f>
        <v>0.05</v>
      </c>
      <c r="W71" s="162"/>
      <c r="X71" s="162" t="s">
        <v>218</v>
      </c>
      <c r="Y71" s="162" t="s">
        <v>175</v>
      </c>
      <c r="Z71" s="163"/>
      <c r="AA71" s="163"/>
      <c r="AB71" s="163"/>
      <c r="AC71" s="163"/>
      <c r="AD71" s="163"/>
      <c r="AE71" s="163"/>
      <c r="AF71" s="163"/>
      <c r="AG71" s="163" t="s">
        <v>219</v>
      </c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</row>
    <row r="72" spans="1:60" outlineLevel="2" x14ac:dyDescent="0.2">
      <c r="A72" s="164"/>
      <c r="B72" s="165"/>
      <c r="C72" s="182" t="s">
        <v>1144</v>
      </c>
      <c r="D72" s="183"/>
      <c r="E72" s="184"/>
      <c r="F72" s="162"/>
      <c r="G72" s="162"/>
      <c r="H72" s="162"/>
      <c r="I72" s="162"/>
      <c r="J72" s="162"/>
      <c r="K72" s="162"/>
      <c r="L72" s="162"/>
      <c r="M72" s="162"/>
      <c r="N72" s="166"/>
      <c r="O72" s="166"/>
      <c r="P72" s="166"/>
      <c r="Q72" s="166"/>
      <c r="R72" s="162"/>
      <c r="S72" s="162"/>
      <c r="T72" s="162"/>
      <c r="U72" s="162"/>
      <c r="V72" s="162"/>
      <c r="W72" s="162"/>
      <c r="X72" s="162"/>
      <c r="Y72" s="162"/>
      <c r="Z72" s="163"/>
      <c r="AA72" s="163"/>
      <c r="AB72" s="163"/>
      <c r="AC72" s="163"/>
      <c r="AD72" s="163"/>
      <c r="AE72" s="163"/>
      <c r="AF72" s="163"/>
      <c r="AG72" s="163" t="s">
        <v>222</v>
      </c>
      <c r="AH72" s="163">
        <v>0</v>
      </c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</row>
    <row r="73" spans="1:60" outlineLevel="3" x14ac:dyDescent="0.2">
      <c r="A73" s="164"/>
      <c r="B73" s="165"/>
      <c r="C73" s="182" t="s">
        <v>1322</v>
      </c>
      <c r="D73" s="183"/>
      <c r="E73" s="184">
        <v>1</v>
      </c>
      <c r="F73" s="162"/>
      <c r="G73" s="162"/>
      <c r="H73" s="162"/>
      <c r="I73" s="162"/>
      <c r="J73" s="162"/>
      <c r="K73" s="162"/>
      <c r="L73" s="162"/>
      <c r="M73" s="162"/>
      <c r="N73" s="166"/>
      <c r="O73" s="166"/>
      <c r="P73" s="166"/>
      <c r="Q73" s="166"/>
      <c r="R73" s="162"/>
      <c r="S73" s="162"/>
      <c r="T73" s="162"/>
      <c r="U73" s="162"/>
      <c r="V73" s="162"/>
      <c r="W73" s="162"/>
      <c r="X73" s="162"/>
      <c r="Y73" s="162"/>
      <c r="Z73" s="163"/>
      <c r="AA73" s="163"/>
      <c r="AB73" s="163"/>
      <c r="AC73" s="163"/>
      <c r="AD73" s="163"/>
      <c r="AE73" s="163"/>
      <c r="AF73" s="163"/>
      <c r="AG73" s="163" t="s">
        <v>222</v>
      </c>
      <c r="AH73" s="163">
        <v>0</v>
      </c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</row>
    <row r="74" spans="1:60" ht="22.5" outlineLevel="1" x14ac:dyDescent="0.2">
      <c r="A74" s="155">
        <v>18</v>
      </c>
      <c r="B74" s="156" t="s">
        <v>1398</v>
      </c>
      <c r="C74" s="157" t="s">
        <v>1399</v>
      </c>
      <c r="D74" s="158" t="s">
        <v>1263</v>
      </c>
      <c r="E74" s="159">
        <v>1</v>
      </c>
      <c r="F74" s="11"/>
      <c r="G74" s="160">
        <f>ROUND(E74*F74,2)</f>
        <v>0</v>
      </c>
      <c r="H74" s="11">
        <v>0</v>
      </c>
      <c r="I74" s="160">
        <f>ROUND(E74*H74,2)</f>
        <v>0</v>
      </c>
      <c r="J74" s="11">
        <v>1500</v>
      </c>
      <c r="K74" s="160">
        <f>ROUND(E74*J74,2)</f>
        <v>1500</v>
      </c>
      <c r="L74" s="160">
        <v>21</v>
      </c>
      <c r="M74" s="160">
        <f>G74*(1+L74/100)</f>
        <v>0</v>
      </c>
      <c r="N74" s="159">
        <v>0</v>
      </c>
      <c r="O74" s="159">
        <f>ROUND(E74*N74,2)</f>
        <v>0</v>
      </c>
      <c r="P74" s="159">
        <v>0</v>
      </c>
      <c r="Q74" s="159">
        <f>ROUND(E74*P74,2)</f>
        <v>0</v>
      </c>
      <c r="R74" s="160"/>
      <c r="S74" s="160" t="s">
        <v>173</v>
      </c>
      <c r="T74" s="161" t="s">
        <v>174</v>
      </c>
      <c r="U74" s="162">
        <v>0.27</v>
      </c>
      <c r="V74" s="162">
        <f>ROUND(E74*U74,2)</f>
        <v>0.27</v>
      </c>
      <c r="W74" s="162"/>
      <c r="X74" s="162" t="s">
        <v>218</v>
      </c>
      <c r="Y74" s="162" t="s">
        <v>175</v>
      </c>
      <c r="Z74" s="163"/>
      <c r="AA74" s="163"/>
      <c r="AB74" s="163"/>
      <c r="AC74" s="163"/>
      <c r="AD74" s="163"/>
      <c r="AE74" s="163"/>
      <c r="AF74" s="163"/>
      <c r="AG74" s="163" t="s">
        <v>219</v>
      </c>
      <c r="AH74" s="163"/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</row>
    <row r="75" spans="1:60" outlineLevel="2" x14ac:dyDescent="0.2">
      <c r="A75" s="164"/>
      <c r="B75" s="165"/>
      <c r="C75" s="182" t="s">
        <v>1343</v>
      </c>
      <c r="D75" s="183"/>
      <c r="E75" s="184"/>
      <c r="F75" s="162"/>
      <c r="G75" s="162"/>
      <c r="H75" s="162"/>
      <c r="I75" s="162"/>
      <c r="J75" s="162"/>
      <c r="K75" s="162"/>
      <c r="L75" s="162"/>
      <c r="M75" s="162"/>
      <c r="N75" s="166"/>
      <c r="O75" s="166"/>
      <c r="P75" s="166"/>
      <c r="Q75" s="166"/>
      <c r="R75" s="162"/>
      <c r="S75" s="162"/>
      <c r="T75" s="162"/>
      <c r="U75" s="162"/>
      <c r="V75" s="162"/>
      <c r="W75" s="162"/>
      <c r="X75" s="162"/>
      <c r="Y75" s="162"/>
      <c r="Z75" s="163"/>
      <c r="AA75" s="163"/>
      <c r="AB75" s="163"/>
      <c r="AC75" s="163"/>
      <c r="AD75" s="163"/>
      <c r="AE75" s="163"/>
      <c r="AF75" s="163"/>
      <c r="AG75" s="163" t="s">
        <v>222</v>
      </c>
      <c r="AH75" s="163">
        <v>0</v>
      </c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</row>
    <row r="76" spans="1:60" outlineLevel="3" x14ac:dyDescent="0.2">
      <c r="A76" s="164"/>
      <c r="B76" s="165"/>
      <c r="C76" s="182" t="s">
        <v>1316</v>
      </c>
      <c r="D76" s="183"/>
      <c r="E76" s="184">
        <v>1</v>
      </c>
      <c r="F76" s="162"/>
      <c r="G76" s="162"/>
      <c r="H76" s="162"/>
      <c r="I76" s="162"/>
      <c r="J76" s="162"/>
      <c r="K76" s="162"/>
      <c r="L76" s="162"/>
      <c r="M76" s="162"/>
      <c r="N76" s="166"/>
      <c r="O76" s="166"/>
      <c r="P76" s="166"/>
      <c r="Q76" s="166"/>
      <c r="R76" s="162"/>
      <c r="S76" s="162"/>
      <c r="T76" s="162"/>
      <c r="U76" s="162"/>
      <c r="V76" s="162"/>
      <c r="W76" s="162"/>
      <c r="X76" s="162"/>
      <c r="Y76" s="162"/>
      <c r="Z76" s="163"/>
      <c r="AA76" s="163"/>
      <c r="AB76" s="163"/>
      <c r="AC76" s="163"/>
      <c r="AD76" s="163"/>
      <c r="AE76" s="163"/>
      <c r="AF76" s="163"/>
      <c r="AG76" s="163" t="s">
        <v>222</v>
      </c>
      <c r="AH76" s="163">
        <v>0</v>
      </c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</row>
    <row r="77" spans="1:60" x14ac:dyDescent="0.2">
      <c r="A77" s="142"/>
      <c r="B77" s="143"/>
      <c r="C77" s="174"/>
      <c r="D77" s="144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AE77" s="14">
        <v>12</v>
      </c>
      <c r="AF77" s="14">
        <v>21</v>
      </c>
      <c r="AG77" s="14" t="s">
        <v>154</v>
      </c>
    </row>
    <row r="78" spans="1:60" x14ac:dyDescent="0.2">
      <c r="A78" s="175"/>
      <c r="B78" s="176" t="s">
        <v>28</v>
      </c>
      <c r="C78" s="177"/>
      <c r="D78" s="178"/>
      <c r="E78" s="179"/>
      <c r="F78" s="179"/>
      <c r="G78" s="180">
        <f>G8</f>
        <v>0</v>
      </c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AE78" s="14">
        <f>SUMIF(L7:L76,AE77,G7:G76)</f>
        <v>0</v>
      </c>
      <c r="AF78" s="14">
        <f>SUMIF(L7:L76,AF77,G7:G76)</f>
        <v>0</v>
      </c>
      <c r="AG78" s="14" t="s">
        <v>208</v>
      </c>
    </row>
    <row r="79" spans="1:60" x14ac:dyDescent="0.2">
      <c r="A79" s="271" t="s">
        <v>555</v>
      </c>
      <c r="B79" s="271"/>
      <c r="C79" s="174"/>
      <c r="D79" s="144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</row>
    <row r="80" spans="1:60" x14ac:dyDescent="0.2">
      <c r="A80" s="142"/>
      <c r="B80" s="143" t="s">
        <v>556</v>
      </c>
      <c r="C80" s="174" t="s">
        <v>557</v>
      </c>
      <c r="D80" s="144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AG80" s="14" t="s">
        <v>558</v>
      </c>
    </row>
    <row r="81" spans="1:33" x14ac:dyDescent="0.2">
      <c r="A81" s="142"/>
      <c r="B81" s="143" t="s">
        <v>559</v>
      </c>
      <c r="C81" s="174" t="s">
        <v>560</v>
      </c>
      <c r="D81" s="144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AG81" s="14" t="s">
        <v>561</v>
      </c>
    </row>
    <row r="82" spans="1:33" x14ac:dyDescent="0.2">
      <c r="A82" s="142"/>
      <c r="B82" s="143"/>
      <c r="C82" s="174" t="s">
        <v>562</v>
      </c>
      <c r="D82" s="144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AG82" s="14" t="s">
        <v>563</v>
      </c>
    </row>
    <row r="83" spans="1:33" x14ac:dyDescent="0.2">
      <c r="A83" s="142"/>
      <c r="B83" s="143"/>
      <c r="C83" s="174"/>
      <c r="D83" s="144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</row>
    <row r="84" spans="1:33" x14ac:dyDescent="0.2">
      <c r="C84" s="181"/>
      <c r="D84" s="94"/>
      <c r="AG84" s="14" t="s">
        <v>210</v>
      </c>
    </row>
    <row r="85" spans="1:33" x14ac:dyDescent="0.2">
      <c r="D85" s="94"/>
    </row>
    <row r="86" spans="1:33" x14ac:dyDescent="0.2">
      <c r="D86" s="94"/>
    </row>
    <row r="87" spans="1:33" x14ac:dyDescent="0.2">
      <c r="D87" s="94"/>
    </row>
    <row r="88" spans="1:33" x14ac:dyDescent="0.2">
      <c r="D88" s="94"/>
    </row>
    <row r="89" spans="1:33" x14ac:dyDescent="0.2">
      <c r="D89" s="94"/>
    </row>
    <row r="90" spans="1:33" x14ac:dyDescent="0.2">
      <c r="D90" s="94"/>
    </row>
    <row r="91" spans="1:33" x14ac:dyDescent="0.2">
      <c r="D91" s="94"/>
    </row>
    <row r="92" spans="1:33" x14ac:dyDescent="0.2">
      <c r="D92" s="94"/>
    </row>
    <row r="93" spans="1:33" x14ac:dyDescent="0.2">
      <c r="D93" s="94"/>
    </row>
    <row r="94" spans="1:33" x14ac:dyDescent="0.2">
      <c r="D94" s="94"/>
    </row>
    <row r="95" spans="1:33" x14ac:dyDescent="0.2">
      <c r="D95" s="94"/>
    </row>
    <row r="96" spans="1:33" x14ac:dyDescent="0.2">
      <c r="D96" s="94"/>
    </row>
    <row r="97" spans="4:4" x14ac:dyDescent="0.2">
      <c r="D97" s="94"/>
    </row>
    <row r="98" spans="4:4" x14ac:dyDescent="0.2">
      <c r="D98" s="94"/>
    </row>
    <row r="99" spans="4:4" x14ac:dyDescent="0.2">
      <c r="D99" s="94"/>
    </row>
    <row r="100" spans="4:4" x14ac:dyDescent="0.2">
      <c r="D100" s="94"/>
    </row>
    <row r="101" spans="4:4" x14ac:dyDescent="0.2">
      <c r="D101" s="94"/>
    </row>
    <row r="102" spans="4:4" x14ac:dyDescent="0.2">
      <c r="D102" s="94"/>
    </row>
    <row r="103" spans="4:4" x14ac:dyDescent="0.2">
      <c r="D103" s="94"/>
    </row>
    <row r="104" spans="4:4" x14ac:dyDescent="0.2">
      <c r="D104" s="94"/>
    </row>
    <row r="105" spans="4:4" x14ac:dyDescent="0.2">
      <c r="D105" s="94"/>
    </row>
    <row r="106" spans="4:4" x14ac:dyDescent="0.2">
      <c r="D106" s="94"/>
    </row>
    <row r="107" spans="4:4" x14ac:dyDescent="0.2">
      <c r="D107" s="94"/>
    </row>
    <row r="108" spans="4:4" x14ac:dyDescent="0.2">
      <c r="D108" s="94"/>
    </row>
    <row r="109" spans="4:4" x14ac:dyDescent="0.2">
      <c r="D109" s="94"/>
    </row>
    <row r="110" spans="4:4" x14ac:dyDescent="0.2">
      <c r="D110" s="94"/>
    </row>
    <row r="111" spans="4:4" x14ac:dyDescent="0.2">
      <c r="D111" s="94"/>
    </row>
    <row r="112" spans="4:4" x14ac:dyDescent="0.2">
      <c r="D112" s="94"/>
    </row>
    <row r="113" spans="4:4" x14ac:dyDescent="0.2">
      <c r="D113" s="94"/>
    </row>
    <row r="114" spans="4:4" x14ac:dyDescent="0.2">
      <c r="D114" s="94"/>
    </row>
    <row r="115" spans="4:4" x14ac:dyDescent="0.2">
      <c r="D115" s="94"/>
    </row>
    <row r="116" spans="4:4" x14ac:dyDescent="0.2">
      <c r="D116" s="94"/>
    </row>
    <row r="117" spans="4:4" x14ac:dyDescent="0.2">
      <c r="D117" s="94"/>
    </row>
    <row r="118" spans="4:4" x14ac:dyDescent="0.2">
      <c r="D118" s="94"/>
    </row>
    <row r="119" spans="4:4" x14ac:dyDescent="0.2">
      <c r="D119" s="94"/>
    </row>
    <row r="120" spans="4:4" x14ac:dyDescent="0.2">
      <c r="D120" s="94"/>
    </row>
    <row r="121" spans="4:4" x14ac:dyDescent="0.2">
      <c r="D121" s="94"/>
    </row>
    <row r="122" spans="4:4" x14ac:dyDescent="0.2">
      <c r="D122" s="94"/>
    </row>
    <row r="123" spans="4:4" x14ac:dyDescent="0.2">
      <c r="D123" s="94"/>
    </row>
    <row r="124" spans="4:4" x14ac:dyDescent="0.2">
      <c r="D124" s="94"/>
    </row>
    <row r="125" spans="4:4" x14ac:dyDescent="0.2">
      <c r="D125" s="94"/>
    </row>
    <row r="126" spans="4:4" x14ac:dyDescent="0.2">
      <c r="D126" s="94"/>
    </row>
    <row r="127" spans="4:4" x14ac:dyDescent="0.2">
      <c r="D127" s="94"/>
    </row>
    <row r="128" spans="4:4" x14ac:dyDescent="0.2">
      <c r="D128" s="94"/>
    </row>
    <row r="129" spans="4:4" x14ac:dyDescent="0.2">
      <c r="D129" s="94"/>
    </row>
    <row r="130" spans="4:4" x14ac:dyDescent="0.2">
      <c r="D130" s="94"/>
    </row>
    <row r="131" spans="4:4" x14ac:dyDescent="0.2">
      <c r="D131" s="94"/>
    </row>
    <row r="132" spans="4:4" x14ac:dyDescent="0.2">
      <c r="D132" s="94"/>
    </row>
    <row r="133" spans="4:4" x14ac:dyDescent="0.2">
      <c r="D133" s="94"/>
    </row>
    <row r="134" spans="4:4" x14ac:dyDescent="0.2">
      <c r="D134" s="94"/>
    </row>
    <row r="135" spans="4:4" x14ac:dyDescent="0.2">
      <c r="D135" s="94"/>
    </row>
    <row r="136" spans="4:4" x14ac:dyDescent="0.2">
      <c r="D136" s="94"/>
    </row>
    <row r="137" spans="4:4" x14ac:dyDescent="0.2">
      <c r="D137" s="94"/>
    </row>
    <row r="138" spans="4:4" x14ac:dyDescent="0.2">
      <c r="D138" s="94"/>
    </row>
    <row r="139" spans="4:4" x14ac:dyDescent="0.2">
      <c r="D139" s="94"/>
    </row>
    <row r="140" spans="4:4" x14ac:dyDescent="0.2">
      <c r="D140" s="94"/>
    </row>
    <row r="141" spans="4:4" x14ac:dyDescent="0.2">
      <c r="D141" s="94"/>
    </row>
    <row r="142" spans="4:4" x14ac:dyDescent="0.2">
      <c r="D142" s="94"/>
    </row>
    <row r="143" spans="4:4" x14ac:dyDescent="0.2">
      <c r="D143" s="94"/>
    </row>
    <row r="144" spans="4:4" x14ac:dyDescent="0.2">
      <c r="D144" s="94"/>
    </row>
    <row r="145" spans="4:4" x14ac:dyDescent="0.2">
      <c r="D145" s="94"/>
    </row>
    <row r="146" spans="4:4" x14ac:dyDescent="0.2">
      <c r="D146" s="94"/>
    </row>
    <row r="147" spans="4:4" x14ac:dyDescent="0.2">
      <c r="D147" s="94"/>
    </row>
    <row r="148" spans="4:4" x14ac:dyDescent="0.2">
      <c r="D148" s="94"/>
    </row>
    <row r="149" spans="4:4" x14ac:dyDescent="0.2">
      <c r="D149" s="94"/>
    </row>
    <row r="150" spans="4:4" x14ac:dyDescent="0.2">
      <c r="D150" s="94"/>
    </row>
    <row r="151" spans="4:4" x14ac:dyDescent="0.2">
      <c r="D151" s="94"/>
    </row>
    <row r="152" spans="4:4" x14ac:dyDescent="0.2">
      <c r="D152" s="94"/>
    </row>
    <row r="153" spans="4:4" x14ac:dyDescent="0.2">
      <c r="D153" s="94"/>
    </row>
    <row r="154" spans="4:4" x14ac:dyDescent="0.2">
      <c r="D154" s="94"/>
    </row>
    <row r="155" spans="4:4" x14ac:dyDescent="0.2">
      <c r="D155" s="94"/>
    </row>
    <row r="156" spans="4:4" x14ac:dyDescent="0.2">
      <c r="D156" s="94"/>
    </row>
    <row r="157" spans="4:4" x14ac:dyDescent="0.2">
      <c r="D157" s="94"/>
    </row>
    <row r="158" spans="4:4" x14ac:dyDescent="0.2">
      <c r="D158" s="94"/>
    </row>
    <row r="159" spans="4:4" x14ac:dyDescent="0.2">
      <c r="D159" s="94"/>
    </row>
    <row r="160" spans="4:4" x14ac:dyDescent="0.2">
      <c r="D160" s="94"/>
    </row>
    <row r="161" spans="4:4" x14ac:dyDescent="0.2">
      <c r="D161" s="94"/>
    </row>
    <row r="162" spans="4:4" x14ac:dyDescent="0.2">
      <c r="D162" s="94"/>
    </row>
    <row r="163" spans="4:4" x14ac:dyDescent="0.2">
      <c r="D163" s="94"/>
    </row>
    <row r="164" spans="4:4" x14ac:dyDescent="0.2">
      <c r="D164" s="94"/>
    </row>
    <row r="165" spans="4:4" x14ac:dyDescent="0.2">
      <c r="D165" s="94"/>
    </row>
    <row r="166" spans="4:4" x14ac:dyDescent="0.2">
      <c r="D166" s="94"/>
    </row>
    <row r="167" spans="4:4" x14ac:dyDescent="0.2">
      <c r="D167" s="94"/>
    </row>
    <row r="168" spans="4:4" x14ac:dyDescent="0.2">
      <c r="D168" s="94"/>
    </row>
    <row r="169" spans="4:4" x14ac:dyDescent="0.2">
      <c r="D169" s="94"/>
    </row>
    <row r="170" spans="4:4" x14ac:dyDescent="0.2">
      <c r="D170" s="94"/>
    </row>
    <row r="171" spans="4:4" x14ac:dyDescent="0.2">
      <c r="D171" s="94"/>
    </row>
    <row r="172" spans="4:4" x14ac:dyDescent="0.2">
      <c r="D172" s="94"/>
    </row>
    <row r="173" spans="4:4" x14ac:dyDescent="0.2">
      <c r="D173" s="94"/>
    </row>
    <row r="174" spans="4:4" x14ac:dyDescent="0.2">
      <c r="D174" s="94"/>
    </row>
    <row r="175" spans="4:4" x14ac:dyDescent="0.2">
      <c r="D175" s="94"/>
    </row>
    <row r="176" spans="4:4" x14ac:dyDescent="0.2">
      <c r="D176" s="94"/>
    </row>
    <row r="177" spans="4:4" x14ac:dyDescent="0.2">
      <c r="D177" s="94"/>
    </row>
    <row r="178" spans="4:4" x14ac:dyDescent="0.2">
      <c r="D178" s="94"/>
    </row>
    <row r="179" spans="4:4" x14ac:dyDescent="0.2">
      <c r="D179" s="94"/>
    </row>
    <row r="180" spans="4:4" x14ac:dyDescent="0.2">
      <c r="D180" s="94"/>
    </row>
    <row r="181" spans="4:4" x14ac:dyDescent="0.2">
      <c r="D181" s="94"/>
    </row>
    <row r="182" spans="4:4" x14ac:dyDescent="0.2">
      <c r="D182" s="94"/>
    </row>
    <row r="183" spans="4:4" x14ac:dyDescent="0.2">
      <c r="D183" s="94"/>
    </row>
    <row r="184" spans="4:4" x14ac:dyDescent="0.2">
      <c r="D184" s="94"/>
    </row>
    <row r="185" spans="4:4" x14ac:dyDescent="0.2">
      <c r="D185" s="94"/>
    </row>
    <row r="186" spans="4:4" x14ac:dyDescent="0.2">
      <c r="D186" s="94"/>
    </row>
    <row r="187" spans="4:4" x14ac:dyDescent="0.2">
      <c r="D187" s="94"/>
    </row>
    <row r="188" spans="4:4" x14ac:dyDescent="0.2">
      <c r="D188" s="94"/>
    </row>
    <row r="189" spans="4:4" x14ac:dyDescent="0.2">
      <c r="D189" s="94"/>
    </row>
    <row r="190" spans="4:4" x14ac:dyDescent="0.2">
      <c r="D190" s="94"/>
    </row>
    <row r="191" spans="4:4" x14ac:dyDescent="0.2">
      <c r="D191" s="94"/>
    </row>
    <row r="192" spans="4:4" x14ac:dyDescent="0.2">
      <c r="D192" s="94"/>
    </row>
    <row r="193" spans="4:4" x14ac:dyDescent="0.2">
      <c r="D193" s="94"/>
    </row>
    <row r="194" spans="4:4" x14ac:dyDescent="0.2">
      <c r="D194" s="94"/>
    </row>
    <row r="195" spans="4:4" x14ac:dyDescent="0.2">
      <c r="D195" s="94"/>
    </row>
    <row r="196" spans="4:4" x14ac:dyDescent="0.2">
      <c r="D196" s="94"/>
    </row>
    <row r="197" spans="4:4" x14ac:dyDescent="0.2">
      <c r="D197" s="94"/>
    </row>
    <row r="198" spans="4:4" x14ac:dyDescent="0.2">
      <c r="D198" s="94"/>
    </row>
    <row r="199" spans="4:4" x14ac:dyDescent="0.2">
      <c r="D199" s="94"/>
    </row>
    <row r="200" spans="4:4" x14ac:dyDescent="0.2">
      <c r="D200" s="94"/>
    </row>
    <row r="201" spans="4:4" x14ac:dyDescent="0.2">
      <c r="D201" s="94"/>
    </row>
    <row r="202" spans="4:4" x14ac:dyDescent="0.2">
      <c r="D202" s="94"/>
    </row>
    <row r="203" spans="4:4" x14ac:dyDescent="0.2">
      <c r="D203" s="94"/>
    </row>
    <row r="204" spans="4:4" x14ac:dyDescent="0.2">
      <c r="D204" s="94"/>
    </row>
    <row r="205" spans="4:4" x14ac:dyDescent="0.2">
      <c r="D205" s="94"/>
    </row>
    <row r="206" spans="4:4" x14ac:dyDescent="0.2">
      <c r="D206" s="94"/>
    </row>
    <row r="207" spans="4:4" x14ac:dyDescent="0.2">
      <c r="D207" s="94"/>
    </row>
    <row r="208" spans="4:4" x14ac:dyDescent="0.2">
      <c r="D208" s="94"/>
    </row>
    <row r="209" spans="4:4" x14ac:dyDescent="0.2">
      <c r="D209" s="94"/>
    </row>
    <row r="210" spans="4:4" x14ac:dyDescent="0.2">
      <c r="D210" s="94"/>
    </row>
    <row r="211" spans="4:4" x14ac:dyDescent="0.2">
      <c r="D211" s="94"/>
    </row>
    <row r="212" spans="4:4" x14ac:dyDescent="0.2">
      <c r="D212" s="94"/>
    </row>
    <row r="213" spans="4:4" x14ac:dyDescent="0.2">
      <c r="D213" s="94"/>
    </row>
    <row r="214" spans="4:4" x14ac:dyDescent="0.2">
      <c r="D214" s="94"/>
    </row>
    <row r="215" spans="4:4" x14ac:dyDescent="0.2">
      <c r="D215" s="94"/>
    </row>
    <row r="216" spans="4:4" x14ac:dyDescent="0.2">
      <c r="D216" s="94"/>
    </row>
    <row r="217" spans="4:4" x14ac:dyDescent="0.2">
      <c r="D217" s="94"/>
    </row>
    <row r="218" spans="4:4" x14ac:dyDescent="0.2">
      <c r="D218" s="94"/>
    </row>
    <row r="219" spans="4:4" x14ac:dyDescent="0.2">
      <c r="D219" s="94"/>
    </row>
    <row r="220" spans="4:4" x14ac:dyDescent="0.2">
      <c r="D220" s="94"/>
    </row>
    <row r="221" spans="4:4" x14ac:dyDescent="0.2">
      <c r="D221" s="94"/>
    </row>
    <row r="222" spans="4:4" x14ac:dyDescent="0.2">
      <c r="D222" s="94"/>
    </row>
    <row r="223" spans="4:4" x14ac:dyDescent="0.2">
      <c r="D223" s="94"/>
    </row>
    <row r="224" spans="4:4" x14ac:dyDescent="0.2">
      <c r="D224" s="94"/>
    </row>
    <row r="225" spans="4:4" x14ac:dyDescent="0.2">
      <c r="D225" s="94"/>
    </row>
    <row r="226" spans="4:4" x14ac:dyDescent="0.2">
      <c r="D226" s="94"/>
    </row>
    <row r="227" spans="4:4" x14ac:dyDescent="0.2">
      <c r="D227" s="94"/>
    </row>
    <row r="228" spans="4:4" x14ac:dyDescent="0.2">
      <c r="D228" s="94"/>
    </row>
    <row r="229" spans="4:4" x14ac:dyDescent="0.2">
      <c r="D229" s="94"/>
    </row>
    <row r="230" spans="4:4" x14ac:dyDescent="0.2">
      <c r="D230" s="94"/>
    </row>
    <row r="231" spans="4:4" x14ac:dyDescent="0.2">
      <c r="D231" s="94"/>
    </row>
    <row r="232" spans="4:4" x14ac:dyDescent="0.2">
      <c r="D232" s="94"/>
    </row>
    <row r="233" spans="4:4" x14ac:dyDescent="0.2">
      <c r="D233" s="94"/>
    </row>
    <row r="234" spans="4:4" x14ac:dyDescent="0.2">
      <c r="D234" s="94"/>
    </row>
    <row r="235" spans="4:4" x14ac:dyDescent="0.2">
      <c r="D235" s="94"/>
    </row>
    <row r="236" spans="4:4" x14ac:dyDescent="0.2">
      <c r="D236" s="94"/>
    </row>
    <row r="237" spans="4:4" x14ac:dyDescent="0.2">
      <c r="D237" s="94"/>
    </row>
    <row r="238" spans="4:4" x14ac:dyDescent="0.2">
      <c r="D238" s="94"/>
    </row>
    <row r="239" spans="4:4" x14ac:dyDescent="0.2">
      <c r="D239" s="94"/>
    </row>
    <row r="240" spans="4:4" x14ac:dyDescent="0.2">
      <c r="D240" s="94"/>
    </row>
    <row r="241" spans="4:4" x14ac:dyDescent="0.2">
      <c r="D241" s="94"/>
    </row>
    <row r="242" spans="4:4" x14ac:dyDescent="0.2">
      <c r="D242" s="94"/>
    </row>
    <row r="243" spans="4:4" x14ac:dyDescent="0.2">
      <c r="D243" s="94"/>
    </row>
    <row r="244" spans="4:4" x14ac:dyDescent="0.2">
      <c r="D244" s="94"/>
    </row>
    <row r="245" spans="4:4" x14ac:dyDescent="0.2">
      <c r="D245" s="94"/>
    </row>
    <row r="246" spans="4:4" x14ac:dyDescent="0.2">
      <c r="D246" s="94"/>
    </row>
    <row r="247" spans="4:4" x14ac:dyDescent="0.2">
      <c r="D247" s="94"/>
    </row>
    <row r="248" spans="4:4" x14ac:dyDescent="0.2">
      <c r="D248" s="94"/>
    </row>
    <row r="249" spans="4:4" x14ac:dyDescent="0.2">
      <c r="D249" s="94"/>
    </row>
    <row r="250" spans="4:4" x14ac:dyDescent="0.2">
      <c r="D250" s="94"/>
    </row>
    <row r="251" spans="4:4" x14ac:dyDescent="0.2">
      <c r="D251" s="94"/>
    </row>
    <row r="252" spans="4:4" x14ac:dyDescent="0.2">
      <c r="D252" s="94"/>
    </row>
    <row r="253" spans="4:4" x14ac:dyDescent="0.2">
      <c r="D253" s="94"/>
    </row>
    <row r="254" spans="4:4" x14ac:dyDescent="0.2">
      <c r="D254" s="94"/>
    </row>
    <row r="255" spans="4:4" x14ac:dyDescent="0.2">
      <c r="D255" s="94"/>
    </row>
    <row r="256" spans="4:4" x14ac:dyDescent="0.2">
      <c r="D256" s="94"/>
    </row>
    <row r="257" spans="4:4" x14ac:dyDescent="0.2">
      <c r="D257" s="94"/>
    </row>
    <row r="258" spans="4:4" x14ac:dyDescent="0.2">
      <c r="D258" s="94"/>
    </row>
    <row r="259" spans="4:4" x14ac:dyDescent="0.2">
      <c r="D259" s="94"/>
    </row>
    <row r="260" spans="4:4" x14ac:dyDescent="0.2">
      <c r="D260" s="94"/>
    </row>
    <row r="261" spans="4:4" x14ac:dyDescent="0.2">
      <c r="D261" s="94"/>
    </row>
    <row r="262" spans="4:4" x14ac:dyDescent="0.2">
      <c r="D262" s="94"/>
    </row>
    <row r="263" spans="4:4" x14ac:dyDescent="0.2">
      <c r="D263" s="94"/>
    </row>
    <row r="264" spans="4:4" x14ac:dyDescent="0.2">
      <c r="D264" s="94"/>
    </row>
    <row r="265" spans="4:4" x14ac:dyDescent="0.2">
      <c r="D265" s="94"/>
    </row>
    <row r="266" spans="4:4" x14ac:dyDescent="0.2">
      <c r="D266" s="94"/>
    </row>
    <row r="267" spans="4:4" x14ac:dyDescent="0.2">
      <c r="D267" s="94"/>
    </row>
    <row r="268" spans="4:4" x14ac:dyDescent="0.2">
      <c r="D268" s="94"/>
    </row>
    <row r="269" spans="4:4" x14ac:dyDescent="0.2">
      <c r="D269" s="94"/>
    </row>
    <row r="270" spans="4:4" x14ac:dyDescent="0.2">
      <c r="D270" s="94"/>
    </row>
    <row r="271" spans="4:4" x14ac:dyDescent="0.2">
      <c r="D271" s="94"/>
    </row>
    <row r="272" spans="4:4" x14ac:dyDescent="0.2">
      <c r="D272" s="94"/>
    </row>
    <row r="273" spans="4:4" x14ac:dyDescent="0.2">
      <c r="D273" s="94"/>
    </row>
    <row r="274" spans="4:4" x14ac:dyDescent="0.2">
      <c r="D274" s="94"/>
    </row>
    <row r="275" spans="4:4" x14ac:dyDescent="0.2">
      <c r="D275" s="94"/>
    </row>
    <row r="276" spans="4:4" x14ac:dyDescent="0.2">
      <c r="D276" s="94"/>
    </row>
    <row r="277" spans="4:4" x14ac:dyDescent="0.2">
      <c r="D277" s="94"/>
    </row>
    <row r="278" spans="4:4" x14ac:dyDescent="0.2">
      <c r="D278" s="94"/>
    </row>
    <row r="279" spans="4:4" x14ac:dyDescent="0.2">
      <c r="D279" s="94"/>
    </row>
    <row r="280" spans="4:4" x14ac:dyDescent="0.2">
      <c r="D280" s="94"/>
    </row>
    <row r="281" spans="4:4" x14ac:dyDescent="0.2">
      <c r="D281" s="94"/>
    </row>
    <row r="282" spans="4:4" x14ac:dyDescent="0.2">
      <c r="D282" s="94"/>
    </row>
    <row r="283" spans="4:4" x14ac:dyDescent="0.2">
      <c r="D283" s="94"/>
    </row>
    <row r="284" spans="4:4" x14ac:dyDescent="0.2">
      <c r="D284" s="94"/>
    </row>
    <row r="285" spans="4:4" x14ac:dyDescent="0.2">
      <c r="D285" s="94"/>
    </row>
    <row r="286" spans="4:4" x14ac:dyDescent="0.2">
      <c r="D286" s="94"/>
    </row>
    <row r="287" spans="4:4" x14ac:dyDescent="0.2">
      <c r="D287" s="94"/>
    </row>
    <row r="288" spans="4:4" x14ac:dyDescent="0.2">
      <c r="D288" s="94"/>
    </row>
    <row r="289" spans="4:4" x14ac:dyDescent="0.2">
      <c r="D289" s="94"/>
    </row>
    <row r="290" spans="4:4" x14ac:dyDescent="0.2">
      <c r="D290" s="94"/>
    </row>
    <row r="291" spans="4:4" x14ac:dyDescent="0.2">
      <c r="D291" s="94"/>
    </row>
    <row r="292" spans="4:4" x14ac:dyDescent="0.2">
      <c r="D292" s="94"/>
    </row>
    <row r="293" spans="4:4" x14ac:dyDescent="0.2">
      <c r="D293" s="94"/>
    </row>
    <row r="294" spans="4:4" x14ac:dyDescent="0.2">
      <c r="D294" s="94"/>
    </row>
    <row r="295" spans="4:4" x14ac:dyDescent="0.2">
      <c r="D295" s="94"/>
    </row>
    <row r="296" spans="4:4" x14ac:dyDescent="0.2">
      <c r="D296" s="94"/>
    </row>
    <row r="297" spans="4:4" x14ac:dyDescent="0.2">
      <c r="D297" s="94"/>
    </row>
    <row r="298" spans="4:4" x14ac:dyDescent="0.2">
      <c r="D298" s="94"/>
    </row>
    <row r="299" spans="4:4" x14ac:dyDescent="0.2">
      <c r="D299" s="94"/>
    </row>
    <row r="300" spans="4:4" x14ac:dyDescent="0.2">
      <c r="D300" s="94"/>
    </row>
    <row r="301" spans="4:4" x14ac:dyDescent="0.2">
      <c r="D301" s="94"/>
    </row>
    <row r="302" spans="4:4" x14ac:dyDescent="0.2">
      <c r="D302" s="94"/>
    </row>
    <row r="303" spans="4:4" x14ac:dyDescent="0.2">
      <c r="D303" s="94"/>
    </row>
    <row r="304" spans="4:4" x14ac:dyDescent="0.2">
      <c r="D304" s="94"/>
    </row>
    <row r="305" spans="4:4" x14ac:dyDescent="0.2">
      <c r="D305" s="94"/>
    </row>
    <row r="306" spans="4:4" x14ac:dyDescent="0.2">
      <c r="D306" s="94"/>
    </row>
    <row r="307" spans="4:4" x14ac:dyDescent="0.2">
      <c r="D307" s="94"/>
    </row>
    <row r="308" spans="4:4" x14ac:dyDescent="0.2">
      <c r="D308" s="94"/>
    </row>
    <row r="309" spans="4:4" x14ac:dyDescent="0.2">
      <c r="D309" s="94"/>
    </row>
    <row r="310" spans="4:4" x14ac:dyDescent="0.2">
      <c r="D310" s="94"/>
    </row>
    <row r="311" spans="4:4" x14ac:dyDescent="0.2">
      <c r="D311" s="94"/>
    </row>
    <row r="312" spans="4:4" x14ac:dyDescent="0.2">
      <c r="D312" s="94"/>
    </row>
    <row r="313" spans="4:4" x14ac:dyDescent="0.2">
      <c r="D313" s="94"/>
    </row>
    <row r="314" spans="4:4" x14ac:dyDescent="0.2">
      <c r="D314" s="94"/>
    </row>
    <row r="315" spans="4:4" x14ac:dyDescent="0.2">
      <c r="D315" s="94"/>
    </row>
    <row r="316" spans="4:4" x14ac:dyDescent="0.2">
      <c r="D316" s="94"/>
    </row>
    <row r="317" spans="4:4" x14ac:dyDescent="0.2">
      <c r="D317" s="94"/>
    </row>
    <row r="318" spans="4:4" x14ac:dyDescent="0.2">
      <c r="D318" s="94"/>
    </row>
    <row r="319" spans="4:4" x14ac:dyDescent="0.2">
      <c r="D319" s="94"/>
    </row>
    <row r="320" spans="4:4" x14ac:dyDescent="0.2">
      <c r="D320" s="94"/>
    </row>
    <row r="321" spans="4:4" x14ac:dyDescent="0.2">
      <c r="D321" s="94"/>
    </row>
    <row r="322" spans="4:4" x14ac:dyDescent="0.2">
      <c r="D322" s="94"/>
    </row>
    <row r="323" spans="4:4" x14ac:dyDescent="0.2">
      <c r="D323" s="94"/>
    </row>
    <row r="324" spans="4:4" x14ac:dyDescent="0.2">
      <c r="D324" s="94"/>
    </row>
    <row r="325" spans="4:4" x14ac:dyDescent="0.2">
      <c r="D325" s="94"/>
    </row>
    <row r="326" spans="4:4" x14ac:dyDescent="0.2">
      <c r="D326" s="94"/>
    </row>
    <row r="327" spans="4:4" x14ac:dyDescent="0.2">
      <c r="D327" s="94"/>
    </row>
    <row r="328" spans="4:4" x14ac:dyDescent="0.2">
      <c r="D328" s="94"/>
    </row>
    <row r="329" spans="4:4" x14ac:dyDescent="0.2">
      <c r="D329" s="94"/>
    </row>
    <row r="330" spans="4:4" x14ac:dyDescent="0.2">
      <c r="D330" s="94"/>
    </row>
    <row r="331" spans="4:4" x14ac:dyDescent="0.2">
      <c r="D331" s="94"/>
    </row>
    <row r="332" spans="4:4" x14ac:dyDescent="0.2">
      <c r="D332" s="94"/>
    </row>
    <row r="333" spans="4:4" x14ac:dyDescent="0.2">
      <c r="D333" s="94"/>
    </row>
    <row r="334" spans="4:4" x14ac:dyDescent="0.2">
      <c r="D334" s="94"/>
    </row>
    <row r="335" spans="4:4" x14ac:dyDescent="0.2">
      <c r="D335" s="94"/>
    </row>
    <row r="336" spans="4:4" x14ac:dyDescent="0.2">
      <c r="D336" s="94"/>
    </row>
    <row r="337" spans="4:4" x14ac:dyDescent="0.2">
      <c r="D337" s="94"/>
    </row>
    <row r="338" spans="4:4" x14ac:dyDescent="0.2">
      <c r="D338" s="94"/>
    </row>
    <row r="339" spans="4:4" x14ac:dyDescent="0.2">
      <c r="D339" s="94"/>
    </row>
    <row r="340" spans="4:4" x14ac:dyDescent="0.2">
      <c r="D340" s="94"/>
    </row>
    <row r="341" spans="4:4" x14ac:dyDescent="0.2">
      <c r="D341" s="94"/>
    </row>
    <row r="342" spans="4:4" x14ac:dyDescent="0.2">
      <c r="D342" s="94"/>
    </row>
    <row r="343" spans="4:4" x14ac:dyDescent="0.2">
      <c r="D343" s="94"/>
    </row>
    <row r="344" spans="4:4" x14ac:dyDescent="0.2">
      <c r="D344" s="94"/>
    </row>
    <row r="345" spans="4:4" x14ac:dyDescent="0.2">
      <c r="D345" s="94"/>
    </row>
    <row r="346" spans="4:4" x14ac:dyDescent="0.2">
      <c r="D346" s="94"/>
    </row>
    <row r="347" spans="4:4" x14ac:dyDescent="0.2">
      <c r="D347" s="94"/>
    </row>
    <row r="348" spans="4:4" x14ac:dyDescent="0.2">
      <c r="D348" s="94"/>
    </row>
    <row r="349" spans="4:4" x14ac:dyDescent="0.2">
      <c r="D349" s="94"/>
    </row>
    <row r="350" spans="4:4" x14ac:dyDescent="0.2">
      <c r="D350" s="94"/>
    </row>
    <row r="351" spans="4:4" x14ac:dyDescent="0.2">
      <c r="D351" s="94"/>
    </row>
    <row r="352" spans="4:4" x14ac:dyDescent="0.2">
      <c r="D352" s="94"/>
    </row>
    <row r="353" spans="4:4" x14ac:dyDescent="0.2">
      <c r="D353" s="94"/>
    </row>
    <row r="354" spans="4:4" x14ac:dyDescent="0.2">
      <c r="D354" s="94"/>
    </row>
    <row r="355" spans="4:4" x14ac:dyDescent="0.2">
      <c r="D355" s="94"/>
    </row>
    <row r="356" spans="4:4" x14ac:dyDescent="0.2">
      <c r="D356" s="94"/>
    </row>
    <row r="357" spans="4:4" x14ac:dyDescent="0.2">
      <c r="D357" s="94"/>
    </row>
    <row r="358" spans="4:4" x14ac:dyDescent="0.2">
      <c r="D358" s="94"/>
    </row>
    <row r="359" spans="4:4" x14ac:dyDescent="0.2">
      <c r="D359" s="94"/>
    </row>
    <row r="360" spans="4:4" x14ac:dyDescent="0.2">
      <c r="D360" s="94"/>
    </row>
    <row r="361" spans="4:4" x14ac:dyDescent="0.2">
      <c r="D361" s="94"/>
    </row>
    <row r="362" spans="4:4" x14ac:dyDescent="0.2">
      <c r="D362" s="94"/>
    </row>
    <row r="363" spans="4:4" x14ac:dyDescent="0.2">
      <c r="D363" s="94"/>
    </row>
    <row r="364" spans="4:4" x14ac:dyDescent="0.2">
      <c r="D364" s="94"/>
    </row>
    <row r="365" spans="4:4" x14ac:dyDescent="0.2">
      <c r="D365" s="94"/>
    </row>
    <row r="366" spans="4:4" x14ac:dyDescent="0.2">
      <c r="D366" s="94"/>
    </row>
    <row r="367" spans="4:4" x14ac:dyDescent="0.2">
      <c r="D367" s="94"/>
    </row>
    <row r="368" spans="4:4" x14ac:dyDescent="0.2">
      <c r="D368" s="94"/>
    </row>
    <row r="369" spans="4:4" x14ac:dyDescent="0.2">
      <c r="D369" s="94"/>
    </row>
    <row r="370" spans="4:4" x14ac:dyDescent="0.2">
      <c r="D370" s="94"/>
    </row>
    <row r="371" spans="4:4" x14ac:dyDescent="0.2">
      <c r="D371" s="94"/>
    </row>
    <row r="372" spans="4:4" x14ac:dyDescent="0.2">
      <c r="D372" s="94"/>
    </row>
    <row r="373" spans="4:4" x14ac:dyDescent="0.2">
      <c r="D373" s="94"/>
    </row>
    <row r="374" spans="4:4" x14ac:dyDescent="0.2">
      <c r="D374" s="94"/>
    </row>
    <row r="375" spans="4:4" x14ac:dyDescent="0.2">
      <c r="D375" s="94"/>
    </row>
    <row r="376" spans="4:4" x14ac:dyDescent="0.2">
      <c r="D376" s="94"/>
    </row>
    <row r="377" spans="4:4" x14ac:dyDescent="0.2">
      <c r="D377" s="94"/>
    </row>
    <row r="378" spans="4:4" x14ac:dyDescent="0.2">
      <c r="D378" s="94"/>
    </row>
    <row r="379" spans="4:4" x14ac:dyDescent="0.2">
      <c r="D379" s="94"/>
    </row>
    <row r="380" spans="4:4" x14ac:dyDescent="0.2">
      <c r="D380" s="94"/>
    </row>
    <row r="381" spans="4:4" x14ac:dyDescent="0.2">
      <c r="D381" s="94"/>
    </row>
    <row r="382" spans="4:4" x14ac:dyDescent="0.2">
      <c r="D382" s="94"/>
    </row>
    <row r="383" spans="4:4" x14ac:dyDescent="0.2">
      <c r="D383" s="94"/>
    </row>
    <row r="384" spans="4:4" x14ac:dyDescent="0.2">
      <c r="D384" s="94"/>
    </row>
    <row r="385" spans="4:4" x14ac:dyDescent="0.2">
      <c r="D385" s="94"/>
    </row>
    <row r="386" spans="4:4" x14ac:dyDescent="0.2">
      <c r="D386" s="94"/>
    </row>
    <row r="387" spans="4:4" x14ac:dyDescent="0.2">
      <c r="D387" s="94"/>
    </row>
    <row r="388" spans="4:4" x14ac:dyDescent="0.2">
      <c r="D388" s="94"/>
    </row>
    <row r="389" spans="4:4" x14ac:dyDescent="0.2">
      <c r="D389" s="94"/>
    </row>
    <row r="390" spans="4:4" x14ac:dyDescent="0.2">
      <c r="D390" s="94"/>
    </row>
    <row r="391" spans="4:4" x14ac:dyDescent="0.2">
      <c r="D391" s="94"/>
    </row>
    <row r="392" spans="4:4" x14ac:dyDescent="0.2">
      <c r="D392" s="94"/>
    </row>
    <row r="393" spans="4:4" x14ac:dyDescent="0.2">
      <c r="D393" s="94"/>
    </row>
    <row r="394" spans="4:4" x14ac:dyDescent="0.2">
      <c r="D394" s="94"/>
    </row>
    <row r="395" spans="4:4" x14ac:dyDescent="0.2">
      <c r="D395" s="94"/>
    </row>
    <row r="396" spans="4:4" x14ac:dyDescent="0.2">
      <c r="D396" s="94"/>
    </row>
    <row r="397" spans="4:4" x14ac:dyDescent="0.2">
      <c r="D397" s="94"/>
    </row>
    <row r="398" spans="4:4" x14ac:dyDescent="0.2">
      <c r="D398" s="94"/>
    </row>
    <row r="399" spans="4:4" x14ac:dyDescent="0.2">
      <c r="D399" s="94"/>
    </row>
    <row r="400" spans="4:4" x14ac:dyDescent="0.2">
      <c r="D400" s="94"/>
    </row>
    <row r="401" spans="4:4" x14ac:dyDescent="0.2">
      <c r="D401" s="94"/>
    </row>
    <row r="402" spans="4:4" x14ac:dyDescent="0.2">
      <c r="D402" s="94"/>
    </row>
    <row r="403" spans="4:4" x14ac:dyDescent="0.2">
      <c r="D403" s="94"/>
    </row>
    <row r="404" spans="4:4" x14ac:dyDescent="0.2">
      <c r="D404" s="94"/>
    </row>
    <row r="405" spans="4:4" x14ac:dyDescent="0.2">
      <c r="D405" s="94"/>
    </row>
    <row r="406" spans="4:4" x14ac:dyDescent="0.2">
      <c r="D406" s="94"/>
    </row>
    <row r="407" spans="4:4" x14ac:dyDescent="0.2">
      <c r="D407" s="94"/>
    </row>
    <row r="408" spans="4:4" x14ac:dyDescent="0.2">
      <c r="D408" s="94"/>
    </row>
    <row r="409" spans="4:4" x14ac:dyDescent="0.2">
      <c r="D409" s="94"/>
    </row>
    <row r="410" spans="4:4" x14ac:dyDescent="0.2">
      <c r="D410" s="94"/>
    </row>
    <row r="411" spans="4:4" x14ac:dyDescent="0.2">
      <c r="D411" s="94"/>
    </row>
    <row r="412" spans="4:4" x14ac:dyDescent="0.2">
      <c r="D412" s="94"/>
    </row>
    <row r="413" spans="4:4" x14ac:dyDescent="0.2">
      <c r="D413" s="94"/>
    </row>
    <row r="414" spans="4:4" x14ac:dyDescent="0.2">
      <c r="D414" s="94"/>
    </row>
    <row r="415" spans="4:4" x14ac:dyDescent="0.2">
      <c r="D415" s="94"/>
    </row>
    <row r="416" spans="4:4" x14ac:dyDescent="0.2">
      <c r="D416" s="94"/>
    </row>
    <row r="417" spans="4:4" x14ac:dyDescent="0.2">
      <c r="D417" s="94"/>
    </row>
    <row r="418" spans="4:4" x14ac:dyDescent="0.2">
      <c r="D418" s="94"/>
    </row>
    <row r="419" spans="4:4" x14ac:dyDescent="0.2">
      <c r="D419" s="94"/>
    </row>
    <row r="420" spans="4:4" x14ac:dyDescent="0.2">
      <c r="D420" s="94"/>
    </row>
    <row r="421" spans="4:4" x14ac:dyDescent="0.2">
      <c r="D421" s="94"/>
    </row>
    <row r="422" spans="4:4" x14ac:dyDescent="0.2">
      <c r="D422" s="94"/>
    </row>
    <row r="423" spans="4:4" x14ac:dyDescent="0.2">
      <c r="D423" s="94"/>
    </row>
    <row r="424" spans="4:4" x14ac:dyDescent="0.2">
      <c r="D424" s="94"/>
    </row>
    <row r="425" spans="4:4" x14ac:dyDescent="0.2">
      <c r="D425" s="94"/>
    </row>
    <row r="426" spans="4:4" x14ac:dyDescent="0.2">
      <c r="D426" s="94"/>
    </row>
    <row r="427" spans="4:4" x14ac:dyDescent="0.2">
      <c r="D427" s="94"/>
    </row>
    <row r="428" spans="4:4" x14ac:dyDescent="0.2">
      <c r="D428" s="94"/>
    </row>
    <row r="429" spans="4:4" x14ac:dyDescent="0.2">
      <c r="D429" s="94"/>
    </row>
    <row r="430" spans="4:4" x14ac:dyDescent="0.2">
      <c r="D430" s="94"/>
    </row>
    <row r="431" spans="4:4" x14ac:dyDescent="0.2">
      <c r="D431" s="94"/>
    </row>
    <row r="432" spans="4:4" x14ac:dyDescent="0.2">
      <c r="D432" s="94"/>
    </row>
    <row r="433" spans="4:4" x14ac:dyDescent="0.2">
      <c r="D433" s="94"/>
    </row>
    <row r="434" spans="4:4" x14ac:dyDescent="0.2">
      <c r="D434" s="94"/>
    </row>
    <row r="435" spans="4:4" x14ac:dyDescent="0.2">
      <c r="D435" s="94"/>
    </row>
    <row r="436" spans="4:4" x14ac:dyDescent="0.2">
      <c r="D436" s="94"/>
    </row>
    <row r="437" spans="4:4" x14ac:dyDescent="0.2">
      <c r="D437" s="94"/>
    </row>
    <row r="438" spans="4:4" x14ac:dyDescent="0.2">
      <c r="D438" s="94"/>
    </row>
    <row r="439" spans="4:4" x14ac:dyDescent="0.2">
      <c r="D439" s="94"/>
    </row>
    <row r="440" spans="4:4" x14ac:dyDescent="0.2">
      <c r="D440" s="94"/>
    </row>
    <row r="441" spans="4:4" x14ac:dyDescent="0.2">
      <c r="D441" s="94"/>
    </row>
    <row r="442" spans="4:4" x14ac:dyDescent="0.2">
      <c r="D442" s="94"/>
    </row>
    <row r="443" spans="4:4" x14ac:dyDescent="0.2">
      <c r="D443" s="94"/>
    </row>
    <row r="444" spans="4:4" x14ac:dyDescent="0.2">
      <c r="D444" s="94"/>
    </row>
    <row r="445" spans="4:4" x14ac:dyDescent="0.2">
      <c r="D445" s="94"/>
    </row>
    <row r="446" spans="4:4" x14ac:dyDescent="0.2">
      <c r="D446" s="94"/>
    </row>
    <row r="447" spans="4:4" x14ac:dyDescent="0.2">
      <c r="D447" s="94"/>
    </row>
    <row r="448" spans="4:4" x14ac:dyDescent="0.2">
      <c r="D448" s="94"/>
    </row>
    <row r="449" spans="4:4" x14ac:dyDescent="0.2">
      <c r="D449" s="94"/>
    </row>
    <row r="450" spans="4:4" x14ac:dyDescent="0.2">
      <c r="D450" s="94"/>
    </row>
    <row r="451" spans="4:4" x14ac:dyDescent="0.2">
      <c r="D451" s="94"/>
    </row>
    <row r="452" spans="4:4" x14ac:dyDescent="0.2">
      <c r="D452" s="94"/>
    </row>
    <row r="453" spans="4:4" x14ac:dyDescent="0.2">
      <c r="D453" s="94"/>
    </row>
    <row r="454" spans="4:4" x14ac:dyDescent="0.2">
      <c r="D454" s="94"/>
    </row>
    <row r="455" spans="4:4" x14ac:dyDescent="0.2">
      <c r="D455" s="94"/>
    </row>
    <row r="456" spans="4:4" x14ac:dyDescent="0.2">
      <c r="D456" s="94"/>
    </row>
    <row r="457" spans="4:4" x14ac:dyDescent="0.2">
      <c r="D457" s="94"/>
    </row>
    <row r="458" spans="4:4" x14ac:dyDescent="0.2">
      <c r="D458" s="94"/>
    </row>
    <row r="459" spans="4:4" x14ac:dyDescent="0.2">
      <c r="D459" s="94"/>
    </row>
    <row r="460" spans="4:4" x14ac:dyDescent="0.2">
      <c r="D460" s="94"/>
    </row>
    <row r="461" spans="4:4" x14ac:dyDescent="0.2">
      <c r="D461" s="94"/>
    </row>
    <row r="462" spans="4:4" x14ac:dyDescent="0.2">
      <c r="D462" s="94"/>
    </row>
    <row r="463" spans="4:4" x14ac:dyDescent="0.2">
      <c r="D463" s="94"/>
    </row>
    <row r="464" spans="4:4" x14ac:dyDescent="0.2">
      <c r="D464" s="94"/>
    </row>
    <row r="465" spans="4:4" x14ac:dyDescent="0.2">
      <c r="D465" s="94"/>
    </row>
    <row r="466" spans="4:4" x14ac:dyDescent="0.2">
      <c r="D466" s="94"/>
    </row>
    <row r="467" spans="4:4" x14ac:dyDescent="0.2">
      <c r="D467" s="94"/>
    </row>
    <row r="468" spans="4:4" x14ac:dyDescent="0.2">
      <c r="D468" s="94"/>
    </row>
    <row r="469" spans="4:4" x14ac:dyDescent="0.2">
      <c r="D469" s="94"/>
    </row>
    <row r="470" spans="4:4" x14ac:dyDescent="0.2">
      <c r="D470" s="94"/>
    </row>
    <row r="471" spans="4:4" x14ac:dyDescent="0.2">
      <c r="D471" s="94"/>
    </row>
    <row r="472" spans="4:4" x14ac:dyDescent="0.2">
      <c r="D472" s="94"/>
    </row>
    <row r="473" spans="4:4" x14ac:dyDescent="0.2">
      <c r="D473" s="94"/>
    </row>
    <row r="474" spans="4:4" x14ac:dyDescent="0.2">
      <c r="D474" s="94"/>
    </row>
    <row r="475" spans="4:4" x14ac:dyDescent="0.2">
      <c r="D475" s="94"/>
    </row>
    <row r="476" spans="4:4" x14ac:dyDescent="0.2">
      <c r="D476" s="94"/>
    </row>
    <row r="477" spans="4:4" x14ac:dyDescent="0.2">
      <c r="D477" s="94"/>
    </row>
    <row r="478" spans="4:4" x14ac:dyDescent="0.2">
      <c r="D478" s="94"/>
    </row>
    <row r="479" spans="4:4" x14ac:dyDescent="0.2">
      <c r="D479" s="94"/>
    </row>
    <row r="480" spans="4:4" x14ac:dyDescent="0.2">
      <c r="D480" s="94"/>
    </row>
    <row r="481" spans="4:4" x14ac:dyDescent="0.2">
      <c r="D481" s="94"/>
    </row>
    <row r="482" spans="4:4" x14ac:dyDescent="0.2">
      <c r="D482" s="94"/>
    </row>
    <row r="483" spans="4:4" x14ac:dyDescent="0.2">
      <c r="D483" s="94"/>
    </row>
    <row r="484" spans="4:4" x14ac:dyDescent="0.2">
      <c r="D484" s="94"/>
    </row>
    <row r="485" spans="4:4" x14ac:dyDescent="0.2">
      <c r="D485" s="94"/>
    </row>
    <row r="486" spans="4:4" x14ac:dyDescent="0.2">
      <c r="D486" s="94"/>
    </row>
    <row r="487" spans="4:4" x14ac:dyDescent="0.2">
      <c r="D487" s="94"/>
    </row>
    <row r="488" spans="4:4" x14ac:dyDescent="0.2">
      <c r="D488" s="94"/>
    </row>
    <row r="489" spans="4:4" x14ac:dyDescent="0.2">
      <c r="D489" s="94"/>
    </row>
    <row r="490" spans="4:4" x14ac:dyDescent="0.2">
      <c r="D490" s="94"/>
    </row>
    <row r="491" spans="4:4" x14ac:dyDescent="0.2">
      <c r="D491" s="94"/>
    </row>
    <row r="492" spans="4:4" x14ac:dyDescent="0.2">
      <c r="D492" s="94"/>
    </row>
    <row r="493" spans="4:4" x14ac:dyDescent="0.2">
      <c r="D493" s="94"/>
    </row>
    <row r="494" spans="4:4" x14ac:dyDescent="0.2">
      <c r="D494" s="94"/>
    </row>
    <row r="495" spans="4:4" x14ac:dyDescent="0.2">
      <c r="D495" s="94"/>
    </row>
    <row r="496" spans="4:4" x14ac:dyDescent="0.2">
      <c r="D496" s="94"/>
    </row>
    <row r="497" spans="4:4" x14ac:dyDescent="0.2">
      <c r="D497" s="94"/>
    </row>
    <row r="498" spans="4:4" x14ac:dyDescent="0.2">
      <c r="D498" s="94"/>
    </row>
    <row r="499" spans="4:4" x14ac:dyDescent="0.2">
      <c r="D499" s="94"/>
    </row>
    <row r="500" spans="4:4" x14ac:dyDescent="0.2">
      <c r="D500" s="94"/>
    </row>
    <row r="501" spans="4:4" x14ac:dyDescent="0.2">
      <c r="D501" s="94"/>
    </row>
    <row r="502" spans="4:4" x14ac:dyDescent="0.2">
      <c r="D502" s="94"/>
    </row>
    <row r="503" spans="4:4" x14ac:dyDescent="0.2">
      <c r="D503" s="94"/>
    </row>
    <row r="504" spans="4:4" x14ac:dyDescent="0.2">
      <c r="D504" s="94"/>
    </row>
    <row r="505" spans="4:4" x14ac:dyDescent="0.2">
      <c r="D505" s="94"/>
    </row>
    <row r="506" spans="4:4" x14ac:dyDescent="0.2">
      <c r="D506" s="94"/>
    </row>
    <row r="507" spans="4:4" x14ac:dyDescent="0.2">
      <c r="D507" s="94"/>
    </row>
    <row r="508" spans="4:4" x14ac:dyDescent="0.2">
      <c r="D508" s="94"/>
    </row>
    <row r="509" spans="4:4" x14ac:dyDescent="0.2">
      <c r="D509" s="94"/>
    </row>
    <row r="510" spans="4:4" x14ac:dyDescent="0.2">
      <c r="D510" s="94"/>
    </row>
    <row r="511" spans="4:4" x14ac:dyDescent="0.2">
      <c r="D511" s="94"/>
    </row>
    <row r="512" spans="4:4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  <row r="4815" spans="4:4" x14ac:dyDescent="0.2">
      <c r="D4815" s="94"/>
    </row>
    <row r="4816" spans="4:4" x14ac:dyDescent="0.2">
      <c r="D4816" s="94"/>
    </row>
    <row r="4817" spans="4:4" x14ac:dyDescent="0.2">
      <c r="D4817" s="94"/>
    </row>
    <row r="4818" spans="4:4" x14ac:dyDescent="0.2">
      <c r="D4818" s="94"/>
    </row>
    <row r="4819" spans="4:4" x14ac:dyDescent="0.2">
      <c r="D4819" s="94"/>
    </row>
    <row r="4820" spans="4:4" x14ac:dyDescent="0.2">
      <c r="D4820" s="94"/>
    </row>
    <row r="4821" spans="4:4" x14ac:dyDescent="0.2">
      <c r="D4821" s="94"/>
    </row>
    <row r="4822" spans="4:4" x14ac:dyDescent="0.2">
      <c r="D4822" s="94"/>
    </row>
    <row r="4823" spans="4:4" x14ac:dyDescent="0.2">
      <c r="D4823" s="94"/>
    </row>
    <row r="4824" spans="4:4" x14ac:dyDescent="0.2">
      <c r="D4824" s="94"/>
    </row>
    <row r="4825" spans="4:4" x14ac:dyDescent="0.2">
      <c r="D4825" s="94"/>
    </row>
    <row r="4826" spans="4:4" x14ac:dyDescent="0.2">
      <c r="D4826" s="94"/>
    </row>
    <row r="4827" spans="4:4" x14ac:dyDescent="0.2">
      <c r="D4827" s="94"/>
    </row>
    <row r="4828" spans="4:4" x14ac:dyDescent="0.2">
      <c r="D4828" s="94"/>
    </row>
    <row r="4829" spans="4:4" x14ac:dyDescent="0.2">
      <c r="D4829" s="94"/>
    </row>
    <row r="4830" spans="4:4" x14ac:dyDescent="0.2">
      <c r="D4830" s="94"/>
    </row>
    <row r="4831" spans="4:4" x14ac:dyDescent="0.2">
      <c r="D4831" s="94"/>
    </row>
    <row r="4832" spans="4:4" x14ac:dyDescent="0.2">
      <c r="D4832" s="94"/>
    </row>
    <row r="4833" spans="4:4" x14ac:dyDescent="0.2">
      <c r="D4833" s="94"/>
    </row>
    <row r="4834" spans="4:4" x14ac:dyDescent="0.2">
      <c r="D4834" s="94"/>
    </row>
    <row r="4835" spans="4:4" x14ac:dyDescent="0.2">
      <c r="D4835" s="94"/>
    </row>
    <row r="4836" spans="4:4" x14ac:dyDescent="0.2">
      <c r="D4836" s="94"/>
    </row>
    <row r="4837" spans="4:4" x14ac:dyDescent="0.2">
      <c r="D4837" s="94"/>
    </row>
    <row r="4838" spans="4:4" x14ac:dyDescent="0.2">
      <c r="D4838" s="94"/>
    </row>
    <row r="4839" spans="4:4" x14ac:dyDescent="0.2">
      <c r="D4839" s="94"/>
    </row>
    <row r="4840" spans="4:4" x14ac:dyDescent="0.2">
      <c r="D4840" s="94"/>
    </row>
    <row r="4841" spans="4:4" x14ac:dyDescent="0.2">
      <c r="D4841" s="94"/>
    </row>
    <row r="4842" spans="4:4" x14ac:dyDescent="0.2">
      <c r="D4842" s="94"/>
    </row>
    <row r="4843" spans="4:4" x14ac:dyDescent="0.2">
      <c r="D4843" s="94"/>
    </row>
    <row r="4844" spans="4:4" x14ac:dyDescent="0.2">
      <c r="D4844" s="94"/>
    </row>
    <row r="4845" spans="4:4" x14ac:dyDescent="0.2">
      <c r="D4845" s="94"/>
    </row>
    <row r="4846" spans="4:4" x14ac:dyDescent="0.2">
      <c r="D4846" s="94"/>
    </row>
    <row r="4847" spans="4:4" x14ac:dyDescent="0.2">
      <c r="D4847" s="94"/>
    </row>
    <row r="4848" spans="4:4" x14ac:dyDescent="0.2">
      <c r="D4848" s="94"/>
    </row>
    <row r="4849" spans="4:4" x14ac:dyDescent="0.2">
      <c r="D4849" s="94"/>
    </row>
    <row r="4850" spans="4:4" x14ac:dyDescent="0.2">
      <c r="D4850" s="94"/>
    </row>
    <row r="4851" spans="4:4" x14ac:dyDescent="0.2">
      <c r="D4851" s="94"/>
    </row>
    <row r="4852" spans="4:4" x14ac:dyDescent="0.2">
      <c r="D4852" s="94"/>
    </row>
    <row r="4853" spans="4:4" x14ac:dyDescent="0.2">
      <c r="D4853" s="94"/>
    </row>
    <row r="4854" spans="4:4" x14ac:dyDescent="0.2">
      <c r="D4854" s="94"/>
    </row>
    <row r="4855" spans="4:4" x14ac:dyDescent="0.2">
      <c r="D4855" s="94"/>
    </row>
    <row r="4856" spans="4:4" x14ac:dyDescent="0.2">
      <c r="D4856" s="94"/>
    </row>
    <row r="4857" spans="4:4" x14ac:dyDescent="0.2">
      <c r="D4857" s="94"/>
    </row>
    <row r="4858" spans="4:4" x14ac:dyDescent="0.2">
      <c r="D4858" s="94"/>
    </row>
    <row r="4859" spans="4:4" x14ac:dyDescent="0.2">
      <c r="D4859" s="94"/>
    </row>
    <row r="4860" spans="4:4" x14ac:dyDescent="0.2">
      <c r="D4860" s="94"/>
    </row>
    <row r="4861" spans="4:4" x14ac:dyDescent="0.2">
      <c r="D4861" s="94"/>
    </row>
    <row r="4862" spans="4:4" x14ac:dyDescent="0.2">
      <c r="D4862" s="94"/>
    </row>
    <row r="4863" spans="4:4" x14ac:dyDescent="0.2">
      <c r="D4863" s="94"/>
    </row>
    <row r="4864" spans="4:4" x14ac:dyDescent="0.2">
      <c r="D4864" s="94"/>
    </row>
    <row r="4865" spans="4:4" x14ac:dyDescent="0.2">
      <c r="D4865" s="94"/>
    </row>
    <row r="4866" spans="4:4" x14ac:dyDescent="0.2">
      <c r="D4866" s="94"/>
    </row>
    <row r="4867" spans="4:4" x14ac:dyDescent="0.2">
      <c r="D4867" s="94"/>
    </row>
    <row r="4868" spans="4:4" x14ac:dyDescent="0.2">
      <c r="D4868" s="94"/>
    </row>
    <row r="4869" spans="4:4" x14ac:dyDescent="0.2">
      <c r="D4869" s="94"/>
    </row>
    <row r="4870" spans="4:4" x14ac:dyDescent="0.2">
      <c r="D4870" s="94"/>
    </row>
    <row r="4871" spans="4:4" x14ac:dyDescent="0.2">
      <c r="D4871" s="94"/>
    </row>
    <row r="4872" spans="4:4" x14ac:dyDescent="0.2">
      <c r="D4872" s="94"/>
    </row>
    <row r="4873" spans="4:4" x14ac:dyDescent="0.2">
      <c r="D4873" s="94"/>
    </row>
    <row r="4874" spans="4:4" x14ac:dyDescent="0.2">
      <c r="D4874" s="94"/>
    </row>
    <row r="4875" spans="4:4" x14ac:dyDescent="0.2">
      <c r="D4875" s="94"/>
    </row>
    <row r="4876" spans="4:4" x14ac:dyDescent="0.2">
      <c r="D4876" s="94"/>
    </row>
    <row r="4877" spans="4:4" x14ac:dyDescent="0.2">
      <c r="D4877" s="94"/>
    </row>
    <row r="4878" spans="4:4" x14ac:dyDescent="0.2">
      <c r="D4878" s="94"/>
    </row>
    <row r="4879" spans="4:4" x14ac:dyDescent="0.2">
      <c r="D4879" s="94"/>
    </row>
    <row r="4880" spans="4:4" x14ac:dyDescent="0.2">
      <c r="D4880" s="94"/>
    </row>
    <row r="4881" spans="4:4" x14ac:dyDescent="0.2">
      <c r="D4881" s="94"/>
    </row>
    <row r="4882" spans="4:4" x14ac:dyDescent="0.2">
      <c r="D4882" s="94"/>
    </row>
    <row r="4883" spans="4:4" x14ac:dyDescent="0.2">
      <c r="D4883" s="94"/>
    </row>
    <row r="4884" spans="4:4" x14ac:dyDescent="0.2">
      <c r="D4884" s="94"/>
    </row>
    <row r="4885" spans="4:4" x14ac:dyDescent="0.2">
      <c r="D4885" s="94"/>
    </row>
    <row r="4886" spans="4:4" x14ac:dyDescent="0.2">
      <c r="D4886" s="94"/>
    </row>
    <row r="4887" spans="4:4" x14ac:dyDescent="0.2">
      <c r="D4887" s="94"/>
    </row>
    <row r="4888" spans="4:4" x14ac:dyDescent="0.2">
      <c r="D4888" s="94"/>
    </row>
    <row r="4889" spans="4:4" x14ac:dyDescent="0.2">
      <c r="D4889" s="94"/>
    </row>
    <row r="4890" spans="4:4" x14ac:dyDescent="0.2">
      <c r="D4890" s="94"/>
    </row>
    <row r="4891" spans="4:4" x14ac:dyDescent="0.2">
      <c r="D4891" s="94"/>
    </row>
    <row r="4892" spans="4:4" x14ac:dyDescent="0.2">
      <c r="D4892" s="94"/>
    </row>
    <row r="4893" spans="4:4" x14ac:dyDescent="0.2">
      <c r="D4893" s="94"/>
    </row>
    <row r="4894" spans="4:4" x14ac:dyDescent="0.2">
      <c r="D4894" s="94"/>
    </row>
    <row r="4895" spans="4:4" x14ac:dyDescent="0.2">
      <c r="D4895" s="94"/>
    </row>
    <row r="4896" spans="4:4" x14ac:dyDescent="0.2">
      <c r="D4896" s="94"/>
    </row>
    <row r="4897" spans="4:4" x14ac:dyDescent="0.2">
      <c r="D4897" s="94"/>
    </row>
    <row r="4898" spans="4:4" x14ac:dyDescent="0.2">
      <c r="D4898" s="94"/>
    </row>
    <row r="4899" spans="4:4" x14ac:dyDescent="0.2">
      <c r="D4899" s="94"/>
    </row>
    <row r="4900" spans="4:4" x14ac:dyDescent="0.2">
      <c r="D4900" s="94"/>
    </row>
    <row r="4901" spans="4:4" x14ac:dyDescent="0.2">
      <c r="D4901" s="94"/>
    </row>
    <row r="4902" spans="4:4" x14ac:dyDescent="0.2">
      <c r="D4902" s="94"/>
    </row>
    <row r="4903" spans="4:4" x14ac:dyDescent="0.2">
      <c r="D4903" s="94"/>
    </row>
    <row r="4904" spans="4:4" x14ac:dyDescent="0.2">
      <c r="D4904" s="94"/>
    </row>
    <row r="4905" spans="4:4" x14ac:dyDescent="0.2">
      <c r="D4905" s="94"/>
    </row>
    <row r="4906" spans="4:4" x14ac:dyDescent="0.2">
      <c r="D4906" s="94"/>
    </row>
    <row r="4907" spans="4:4" x14ac:dyDescent="0.2">
      <c r="D4907" s="94"/>
    </row>
    <row r="4908" spans="4:4" x14ac:dyDescent="0.2">
      <c r="D4908" s="94"/>
    </row>
    <row r="4909" spans="4:4" x14ac:dyDescent="0.2">
      <c r="D4909" s="94"/>
    </row>
    <row r="4910" spans="4:4" x14ac:dyDescent="0.2">
      <c r="D4910" s="94"/>
    </row>
    <row r="4911" spans="4:4" x14ac:dyDescent="0.2">
      <c r="D4911" s="94"/>
    </row>
    <row r="4912" spans="4:4" x14ac:dyDescent="0.2">
      <c r="D4912" s="94"/>
    </row>
    <row r="4913" spans="4:4" x14ac:dyDescent="0.2">
      <c r="D4913" s="94"/>
    </row>
    <row r="4914" spans="4:4" x14ac:dyDescent="0.2">
      <c r="D4914" s="94"/>
    </row>
    <row r="4915" spans="4:4" x14ac:dyDescent="0.2">
      <c r="D4915" s="94"/>
    </row>
    <row r="4916" spans="4:4" x14ac:dyDescent="0.2">
      <c r="D4916" s="94"/>
    </row>
    <row r="4917" spans="4:4" x14ac:dyDescent="0.2">
      <c r="D4917" s="94"/>
    </row>
    <row r="4918" spans="4:4" x14ac:dyDescent="0.2">
      <c r="D4918" s="94"/>
    </row>
    <row r="4919" spans="4:4" x14ac:dyDescent="0.2">
      <c r="D4919" s="94"/>
    </row>
    <row r="4920" spans="4:4" x14ac:dyDescent="0.2">
      <c r="D4920" s="94"/>
    </row>
    <row r="4921" spans="4:4" x14ac:dyDescent="0.2">
      <c r="D4921" s="94"/>
    </row>
    <row r="4922" spans="4:4" x14ac:dyDescent="0.2">
      <c r="D4922" s="94"/>
    </row>
    <row r="4923" spans="4:4" x14ac:dyDescent="0.2">
      <c r="D4923" s="94"/>
    </row>
    <row r="4924" spans="4:4" x14ac:dyDescent="0.2">
      <c r="D4924" s="94"/>
    </row>
    <row r="4925" spans="4:4" x14ac:dyDescent="0.2">
      <c r="D4925" s="94"/>
    </row>
    <row r="4926" spans="4:4" x14ac:dyDescent="0.2">
      <c r="D4926" s="94"/>
    </row>
    <row r="4927" spans="4:4" x14ac:dyDescent="0.2">
      <c r="D4927" s="94"/>
    </row>
    <row r="4928" spans="4:4" x14ac:dyDescent="0.2">
      <c r="D4928" s="94"/>
    </row>
    <row r="4929" spans="4:4" x14ac:dyDescent="0.2">
      <c r="D4929" s="94"/>
    </row>
    <row r="4930" spans="4:4" x14ac:dyDescent="0.2">
      <c r="D4930" s="94"/>
    </row>
    <row r="4931" spans="4:4" x14ac:dyDescent="0.2">
      <c r="D4931" s="94"/>
    </row>
    <row r="4932" spans="4:4" x14ac:dyDescent="0.2">
      <c r="D4932" s="94"/>
    </row>
    <row r="4933" spans="4:4" x14ac:dyDescent="0.2">
      <c r="D4933" s="94"/>
    </row>
    <row r="4934" spans="4:4" x14ac:dyDescent="0.2">
      <c r="D4934" s="94"/>
    </row>
    <row r="4935" spans="4:4" x14ac:dyDescent="0.2">
      <c r="D4935" s="94"/>
    </row>
    <row r="4936" spans="4:4" x14ac:dyDescent="0.2">
      <c r="D4936" s="94"/>
    </row>
    <row r="4937" spans="4:4" x14ac:dyDescent="0.2">
      <c r="D4937" s="94"/>
    </row>
    <row r="4938" spans="4:4" x14ac:dyDescent="0.2">
      <c r="D4938" s="94"/>
    </row>
    <row r="4939" spans="4:4" x14ac:dyDescent="0.2">
      <c r="D4939" s="94"/>
    </row>
    <row r="4940" spans="4:4" x14ac:dyDescent="0.2">
      <c r="D4940" s="94"/>
    </row>
    <row r="4941" spans="4:4" x14ac:dyDescent="0.2">
      <c r="D4941" s="94"/>
    </row>
    <row r="4942" spans="4:4" x14ac:dyDescent="0.2">
      <c r="D4942" s="94"/>
    </row>
    <row r="4943" spans="4:4" x14ac:dyDescent="0.2">
      <c r="D4943" s="94"/>
    </row>
    <row r="4944" spans="4:4" x14ac:dyDescent="0.2">
      <c r="D4944" s="94"/>
    </row>
    <row r="4945" spans="4:4" x14ac:dyDescent="0.2">
      <c r="D4945" s="94"/>
    </row>
    <row r="4946" spans="4:4" x14ac:dyDescent="0.2">
      <c r="D4946" s="94"/>
    </row>
    <row r="4947" spans="4:4" x14ac:dyDescent="0.2">
      <c r="D4947" s="94"/>
    </row>
    <row r="4948" spans="4:4" x14ac:dyDescent="0.2">
      <c r="D4948" s="94"/>
    </row>
    <row r="4949" spans="4:4" x14ac:dyDescent="0.2">
      <c r="D4949" s="94"/>
    </row>
    <row r="4950" spans="4:4" x14ac:dyDescent="0.2">
      <c r="D4950" s="94"/>
    </row>
    <row r="4951" spans="4:4" x14ac:dyDescent="0.2">
      <c r="D4951" s="94"/>
    </row>
    <row r="4952" spans="4:4" x14ac:dyDescent="0.2">
      <c r="D4952" s="94"/>
    </row>
    <row r="4953" spans="4:4" x14ac:dyDescent="0.2">
      <c r="D4953" s="94"/>
    </row>
    <row r="4954" spans="4:4" x14ac:dyDescent="0.2">
      <c r="D4954" s="94"/>
    </row>
    <row r="4955" spans="4:4" x14ac:dyDescent="0.2">
      <c r="D4955" s="94"/>
    </row>
    <row r="4956" spans="4:4" x14ac:dyDescent="0.2">
      <c r="D4956" s="94"/>
    </row>
    <row r="4957" spans="4:4" x14ac:dyDescent="0.2">
      <c r="D4957" s="94"/>
    </row>
    <row r="4958" spans="4:4" x14ac:dyDescent="0.2">
      <c r="D4958" s="94"/>
    </row>
    <row r="4959" spans="4:4" x14ac:dyDescent="0.2">
      <c r="D4959" s="94"/>
    </row>
    <row r="4960" spans="4:4" x14ac:dyDescent="0.2">
      <c r="D4960" s="94"/>
    </row>
    <row r="4961" spans="4:4" x14ac:dyDescent="0.2">
      <c r="D4961" s="94"/>
    </row>
    <row r="4962" spans="4:4" x14ac:dyDescent="0.2">
      <c r="D4962" s="94"/>
    </row>
    <row r="4963" spans="4:4" x14ac:dyDescent="0.2">
      <c r="D4963" s="94"/>
    </row>
    <row r="4964" spans="4:4" x14ac:dyDescent="0.2">
      <c r="D4964" s="94"/>
    </row>
    <row r="4965" spans="4:4" x14ac:dyDescent="0.2">
      <c r="D4965" s="94"/>
    </row>
    <row r="4966" spans="4:4" x14ac:dyDescent="0.2">
      <c r="D4966" s="94"/>
    </row>
    <row r="4967" spans="4:4" x14ac:dyDescent="0.2">
      <c r="D4967" s="94"/>
    </row>
    <row r="4968" spans="4:4" x14ac:dyDescent="0.2">
      <c r="D4968" s="94"/>
    </row>
    <row r="4969" spans="4:4" x14ac:dyDescent="0.2">
      <c r="D4969" s="94"/>
    </row>
    <row r="4970" spans="4:4" x14ac:dyDescent="0.2">
      <c r="D4970" s="94"/>
    </row>
    <row r="4971" spans="4:4" x14ac:dyDescent="0.2">
      <c r="D4971" s="94"/>
    </row>
    <row r="4972" spans="4:4" x14ac:dyDescent="0.2">
      <c r="D4972" s="94"/>
    </row>
    <row r="4973" spans="4:4" x14ac:dyDescent="0.2">
      <c r="D4973" s="94"/>
    </row>
    <row r="4974" spans="4:4" x14ac:dyDescent="0.2">
      <c r="D4974" s="94"/>
    </row>
    <row r="4975" spans="4:4" x14ac:dyDescent="0.2">
      <c r="D4975" s="94"/>
    </row>
    <row r="4976" spans="4:4" x14ac:dyDescent="0.2">
      <c r="D4976" s="94"/>
    </row>
    <row r="4977" spans="4:4" x14ac:dyDescent="0.2">
      <c r="D4977" s="94"/>
    </row>
    <row r="4978" spans="4:4" x14ac:dyDescent="0.2">
      <c r="D4978" s="94"/>
    </row>
    <row r="4979" spans="4:4" x14ac:dyDescent="0.2">
      <c r="D4979" s="94"/>
    </row>
    <row r="4980" spans="4:4" x14ac:dyDescent="0.2">
      <c r="D4980" s="94"/>
    </row>
    <row r="4981" spans="4:4" x14ac:dyDescent="0.2">
      <c r="D4981" s="94"/>
    </row>
    <row r="4982" spans="4:4" x14ac:dyDescent="0.2">
      <c r="D4982" s="94"/>
    </row>
    <row r="4983" spans="4:4" x14ac:dyDescent="0.2">
      <c r="D4983" s="94"/>
    </row>
    <row r="4984" spans="4:4" x14ac:dyDescent="0.2">
      <c r="D4984" s="94"/>
    </row>
    <row r="4985" spans="4:4" x14ac:dyDescent="0.2">
      <c r="D4985" s="94"/>
    </row>
    <row r="4986" spans="4:4" x14ac:dyDescent="0.2">
      <c r="D4986" s="94"/>
    </row>
    <row r="4987" spans="4:4" x14ac:dyDescent="0.2">
      <c r="D4987" s="94"/>
    </row>
    <row r="4988" spans="4:4" x14ac:dyDescent="0.2">
      <c r="D4988" s="94"/>
    </row>
    <row r="4989" spans="4:4" x14ac:dyDescent="0.2">
      <c r="D4989" s="94"/>
    </row>
    <row r="4990" spans="4:4" x14ac:dyDescent="0.2">
      <c r="D4990" s="94"/>
    </row>
    <row r="4991" spans="4:4" x14ac:dyDescent="0.2">
      <c r="D4991" s="94"/>
    </row>
    <row r="4992" spans="4:4" x14ac:dyDescent="0.2">
      <c r="D4992" s="94"/>
    </row>
    <row r="4993" spans="4:4" x14ac:dyDescent="0.2">
      <c r="D4993" s="94"/>
    </row>
    <row r="4994" spans="4:4" x14ac:dyDescent="0.2">
      <c r="D4994" s="94"/>
    </row>
    <row r="4995" spans="4:4" x14ac:dyDescent="0.2">
      <c r="D4995" s="94"/>
    </row>
    <row r="4996" spans="4:4" x14ac:dyDescent="0.2">
      <c r="D4996" s="94"/>
    </row>
    <row r="4997" spans="4:4" x14ac:dyDescent="0.2">
      <c r="D4997" s="94"/>
    </row>
    <row r="4998" spans="4:4" x14ac:dyDescent="0.2">
      <c r="D4998" s="94"/>
    </row>
    <row r="4999" spans="4:4" x14ac:dyDescent="0.2">
      <c r="D4999" s="94"/>
    </row>
    <row r="5000" spans="4:4" x14ac:dyDescent="0.2">
      <c r="D5000" s="94"/>
    </row>
  </sheetData>
  <sheetProtection formatRows="0"/>
  <mergeCells count="15">
    <mergeCell ref="A1:G1"/>
    <mergeCell ref="C2:G2"/>
    <mergeCell ref="C3:G3"/>
    <mergeCell ref="C4:G4"/>
    <mergeCell ref="A79:B79"/>
    <mergeCell ref="C10:G10"/>
    <mergeCell ref="C11:G11"/>
    <mergeCell ref="C35:G35"/>
    <mergeCell ref="C36:G36"/>
    <mergeCell ref="C37:G37"/>
    <mergeCell ref="C41:G41"/>
    <mergeCell ref="C42:G42"/>
    <mergeCell ref="C43:G43"/>
    <mergeCell ref="C44:G44"/>
    <mergeCell ref="C45:G45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D7B1-E6D1-405F-A67E-E31D3D0201D9}">
  <sheetPr>
    <outlinePr summaryBelow="0"/>
  </sheetPr>
  <dimension ref="A1:BH5000"/>
  <sheetViews>
    <sheetView zoomScale="120" zoomScaleNormal="120" workbookViewId="0">
      <pane ySplit="7" topLeftCell="A76" activePane="bottomLeft" state="frozen"/>
      <selection pane="bottomLeft" activeCell="AD3" sqref="AD3"/>
    </sheetView>
  </sheetViews>
  <sheetFormatPr defaultColWidth="8.7109375" defaultRowHeight="12.75" outlineLevelRow="3" x14ac:dyDescent="0.2"/>
  <cols>
    <col min="1" max="1" width="3.42578125" style="14" customWidth="1"/>
    <col min="2" max="2" width="12.42578125" style="134" customWidth="1"/>
    <col min="3" max="3" width="63.28515625" style="134" customWidth="1"/>
    <col min="4" max="4" width="4.7109375" style="14" customWidth="1"/>
    <col min="5" max="5" width="10.42578125" style="14" customWidth="1"/>
    <col min="6" max="6" width="9.7109375" style="14" customWidth="1"/>
    <col min="7" max="7" width="12.7109375" style="14" customWidth="1"/>
    <col min="8" max="17" width="0" style="14" hidden="1" customWidth="1"/>
    <col min="18" max="18" width="6.7109375" style="14" hidden="1" customWidth="1"/>
    <col min="19" max="19" width="0" style="14" hidden="1" customWidth="1"/>
    <col min="20" max="20" width="8.42578125" style="14" hidden="1" customWidth="1"/>
    <col min="21" max="25" width="0" style="14" hidden="1" customWidth="1"/>
    <col min="26" max="28" width="8.7109375" style="14"/>
    <col min="29" max="29" width="0" style="14" hidden="1" customWidth="1"/>
    <col min="30" max="30" width="8.7109375" style="14"/>
    <col min="31" max="41" width="0" style="14" hidden="1" customWidth="1"/>
    <col min="42" max="52" width="8.7109375" style="14"/>
    <col min="53" max="53" width="98.7109375" style="14" customWidth="1"/>
    <col min="54" max="16384" width="8.7109375" style="14"/>
  </cols>
  <sheetData>
    <row r="1" spans="1:60" ht="15.75" customHeight="1" x14ac:dyDescent="0.25">
      <c r="A1" s="262" t="s">
        <v>211</v>
      </c>
      <c r="B1" s="262"/>
      <c r="C1" s="262"/>
      <c r="D1" s="262"/>
      <c r="E1" s="262"/>
      <c r="F1" s="262"/>
      <c r="G1" s="262"/>
      <c r="AG1" s="14" t="s">
        <v>140</v>
      </c>
    </row>
    <row r="2" spans="1:60" ht="25.15" customHeight="1" x14ac:dyDescent="0.2">
      <c r="A2" s="132" t="s">
        <v>6</v>
      </c>
      <c r="B2" s="133" t="s">
        <v>42</v>
      </c>
      <c r="C2" s="263" t="s">
        <v>43</v>
      </c>
      <c r="D2" s="264"/>
      <c r="E2" s="264"/>
      <c r="F2" s="264"/>
      <c r="G2" s="265"/>
      <c r="AG2" s="14" t="s">
        <v>141</v>
      </c>
    </row>
    <row r="3" spans="1:60" ht="25.15" customHeight="1" x14ac:dyDescent="0.2">
      <c r="A3" s="132" t="s">
        <v>7</v>
      </c>
      <c r="B3" s="133" t="s">
        <v>75</v>
      </c>
      <c r="C3" s="263" t="s">
        <v>76</v>
      </c>
      <c r="D3" s="264"/>
      <c r="E3" s="264"/>
      <c r="F3" s="264"/>
      <c r="G3" s="265"/>
      <c r="AC3" s="134" t="s">
        <v>1141</v>
      </c>
      <c r="AG3" s="14" t="s">
        <v>144</v>
      </c>
    </row>
    <row r="4" spans="1:60" ht="25.15" customHeight="1" x14ac:dyDescent="0.2">
      <c r="A4" s="135" t="s">
        <v>8</v>
      </c>
      <c r="B4" s="136" t="s">
        <v>77</v>
      </c>
      <c r="C4" s="266" t="s">
        <v>76</v>
      </c>
      <c r="D4" s="267"/>
      <c r="E4" s="267"/>
      <c r="F4" s="267"/>
      <c r="G4" s="268"/>
      <c r="AG4" s="14" t="s">
        <v>145</v>
      </c>
    </row>
    <row r="5" spans="1:60" x14ac:dyDescent="0.2">
      <c r="D5" s="94"/>
    </row>
    <row r="6" spans="1:60" ht="38.25" x14ac:dyDescent="0.2">
      <c r="A6" s="137" t="s">
        <v>146</v>
      </c>
      <c r="B6" s="138" t="s">
        <v>147</v>
      </c>
      <c r="C6" s="138" t="s">
        <v>148</v>
      </c>
      <c r="D6" s="139" t="s">
        <v>149</v>
      </c>
      <c r="E6" s="137" t="s">
        <v>150</v>
      </c>
      <c r="F6" s="140" t="s">
        <v>151</v>
      </c>
      <c r="G6" s="137" t="s">
        <v>28</v>
      </c>
      <c r="H6" s="141" t="s">
        <v>29</v>
      </c>
      <c r="I6" s="141" t="s">
        <v>152</v>
      </c>
      <c r="J6" s="141" t="s">
        <v>30</v>
      </c>
      <c r="K6" s="141" t="s">
        <v>153</v>
      </c>
      <c r="L6" s="141" t="s">
        <v>154</v>
      </c>
      <c r="M6" s="141" t="s">
        <v>155</v>
      </c>
      <c r="N6" s="141" t="s">
        <v>156</v>
      </c>
      <c r="O6" s="141" t="s">
        <v>157</v>
      </c>
      <c r="P6" s="141" t="s">
        <v>158</v>
      </c>
      <c r="Q6" s="141" t="s">
        <v>159</v>
      </c>
      <c r="R6" s="141" t="s">
        <v>160</v>
      </c>
      <c r="S6" s="141" t="s">
        <v>161</v>
      </c>
      <c r="T6" s="141" t="s">
        <v>162</v>
      </c>
      <c r="U6" s="141" t="s">
        <v>163</v>
      </c>
      <c r="V6" s="141" t="s">
        <v>164</v>
      </c>
      <c r="W6" s="141" t="s">
        <v>165</v>
      </c>
      <c r="X6" s="141" t="s">
        <v>166</v>
      </c>
      <c r="Y6" s="141" t="s">
        <v>167</v>
      </c>
    </row>
    <row r="7" spans="1:60" x14ac:dyDescent="0.2">
      <c r="A7" s="142"/>
      <c r="B7" s="143"/>
      <c r="C7" s="143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5"/>
      <c r="O7" s="145"/>
      <c r="P7" s="145"/>
      <c r="Q7" s="145"/>
      <c r="R7" s="146"/>
      <c r="S7" s="146"/>
      <c r="T7" s="146"/>
      <c r="U7" s="146"/>
      <c r="V7" s="146"/>
      <c r="W7" s="146"/>
      <c r="X7" s="146"/>
      <c r="Y7" s="146"/>
    </row>
    <row r="8" spans="1:60" x14ac:dyDescent="0.2">
      <c r="A8" s="175" t="s">
        <v>168</v>
      </c>
      <c r="B8" s="176" t="s">
        <v>116</v>
      </c>
      <c r="C8" s="177" t="s">
        <v>117</v>
      </c>
      <c r="D8" s="192"/>
      <c r="E8" s="193"/>
      <c r="F8" s="194"/>
      <c r="G8" s="194">
        <f>SUMIF(AG9:AG94,"&lt;&gt;NOR",G9:G94)</f>
        <v>0</v>
      </c>
      <c r="H8" s="194"/>
      <c r="I8" s="194">
        <f>SUM(I9:I94)</f>
        <v>357286.8</v>
      </c>
      <c r="J8" s="194"/>
      <c r="K8" s="194">
        <f>SUM(K9:K94)</f>
        <v>128000</v>
      </c>
      <c r="L8" s="194"/>
      <c r="M8" s="194">
        <f>SUM(M9:M94)</f>
        <v>0</v>
      </c>
      <c r="N8" s="193"/>
      <c r="O8" s="193">
        <f>SUM(O9:O94)</f>
        <v>0</v>
      </c>
      <c r="P8" s="193"/>
      <c r="Q8" s="193">
        <f>SUM(Q9:Q94)</f>
        <v>0</v>
      </c>
      <c r="R8" s="194"/>
      <c r="S8" s="194"/>
      <c r="T8" s="180"/>
      <c r="U8" s="154"/>
      <c r="V8" s="154">
        <f>SUM(V9:V94)</f>
        <v>0</v>
      </c>
      <c r="W8" s="154"/>
      <c r="X8" s="154"/>
      <c r="Y8" s="154"/>
      <c r="AG8" s="14" t="s">
        <v>169</v>
      </c>
    </row>
    <row r="9" spans="1:60" outlineLevel="1" x14ac:dyDescent="0.2">
      <c r="A9" s="155">
        <v>1</v>
      </c>
      <c r="B9" s="156" t="s">
        <v>1400</v>
      </c>
      <c r="C9" s="157" t="s">
        <v>1401</v>
      </c>
      <c r="D9" s="158" t="s">
        <v>1263</v>
      </c>
      <c r="E9" s="159">
        <v>1</v>
      </c>
      <c r="F9" s="11"/>
      <c r="G9" s="160">
        <f>ROUND(E9*F9,2)</f>
        <v>0</v>
      </c>
      <c r="H9" s="11">
        <v>46818</v>
      </c>
      <c r="I9" s="160">
        <f>ROUND(E9*H9,2)</f>
        <v>46818</v>
      </c>
      <c r="J9" s="11">
        <v>0</v>
      </c>
      <c r="K9" s="160">
        <f>ROUND(E9*J9,2)</f>
        <v>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/>
      <c r="S9" s="160" t="s">
        <v>173</v>
      </c>
      <c r="T9" s="161" t="s">
        <v>174</v>
      </c>
      <c r="U9" s="162">
        <v>0</v>
      </c>
      <c r="V9" s="162">
        <f>ROUND(E9*U9,2)</f>
        <v>0</v>
      </c>
      <c r="W9" s="162"/>
      <c r="X9" s="162" t="s">
        <v>240</v>
      </c>
      <c r="Y9" s="162" t="s">
        <v>175</v>
      </c>
      <c r="Z9" s="163"/>
      <c r="AA9" s="163"/>
      <c r="AB9" s="163"/>
      <c r="AC9" s="163"/>
      <c r="AD9" s="163"/>
      <c r="AE9" s="163"/>
      <c r="AF9" s="163"/>
      <c r="AG9" s="163" t="s">
        <v>270</v>
      </c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</row>
    <row r="10" spans="1:60" ht="22.5" outlineLevel="2" x14ac:dyDescent="0.2">
      <c r="A10" s="164"/>
      <c r="B10" s="165"/>
      <c r="C10" s="258" t="s">
        <v>1708</v>
      </c>
      <c r="D10" s="259"/>
      <c r="E10" s="259"/>
      <c r="F10" s="259"/>
      <c r="G10" s="259"/>
      <c r="H10" s="162"/>
      <c r="I10" s="162"/>
      <c r="J10" s="162"/>
      <c r="K10" s="162"/>
      <c r="L10" s="162"/>
      <c r="M10" s="162"/>
      <c r="N10" s="166"/>
      <c r="O10" s="166"/>
      <c r="P10" s="166"/>
      <c r="Q10" s="166"/>
      <c r="R10" s="162"/>
      <c r="S10" s="162"/>
      <c r="T10" s="162"/>
      <c r="U10" s="162"/>
      <c r="V10" s="162"/>
      <c r="W10" s="162"/>
      <c r="X10" s="162"/>
      <c r="Y10" s="162"/>
      <c r="Z10" s="163"/>
      <c r="AA10" s="163"/>
      <c r="AB10" s="163"/>
      <c r="AC10" s="163"/>
      <c r="AD10" s="163"/>
      <c r="AE10" s="163"/>
      <c r="AF10" s="163"/>
      <c r="AG10" s="163" t="s">
        <v>178</v>
      </c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73" t="str">
        <f>C10</f>
        <v>Plastový ropzvaděč o celkových předpokládaných rozměrech v. 1500  x  š. 1000  x  h. 320 mm, s montážním plechem a DIN lištami a příslušenstvím (zámek FAB, ...). Krytí IP54/IP20, přívody a vývody vrchem.</v>
      </c>
      <c r="BB10" s="163"/>
      <c r="BC10" s="163"/>
      <c r="BD10" s="163"/>
      <c r="BE10" s="163"/>
      <c r="BF10" s="163"/>
      <c r="BG10" s="163"/>
      <c r="BH10" s="163"/>
    </row>
    <row r="11" spans="1:60" outlineLevel="1" x14ac:dyDescent="0.2">
      <c r="A11" s="195">
        <v>2</v>
      </c>
      <c r="B11" s="196" t="s">
        <v>1402</v>
      </c>
      <c r="C11" s="197" t="s">
        <v>1403</v>
      </c>
      <c r="D11" s="198" t="s">
        <v>1119</v>
      </c>
      <c r="E11" s="199">
        <v>1</v>
      </c>
      <c r="F11" s="12"/>
      <c r="G11" s="200">
        <f>ROUND(E11*F11,2)</f>
        <v>0</v>
      </c>
      <c r="H11" s="12">
        <v>1690</v>
      </c>
      <c r="I11" s="200">
        <f>ROUND(E11*H11,2)</f>
        <v>1690</v>
      </c>
      <c r="J11" s="12">
        <v>0</v>
      </c>
      <c r="K11" s="200">
        <f>ROUND(E11*J11,2)</f>
        <v>0</v>
      </c>
      <c r="L11" s="200">
        <v>21</v>
      </c>
      <c r="M11" s="200">
        <f>G11*(1+L11/100)</f>
        <v>0</v>
      </c>
      <c r="N11" s="199">
        <v>0</v>
      </c>
      <c r="O11" s="199">
        <f>ROUND(E11*N11,2)</f>
        <v>0</v>
      </c>
      <c r="P11" s="199">
        <v>0</v>
      </c>
      <c r="Q11" s="199">
        <f>ROUND(E11*P11,2)</f>
        <v>0</v>
      </c>
      <c r="R11" s="200"/>
      <c r="S11" s="200" t="s">
        <v>173</v>
      </c>
      <c r="T11" s="201" t="s">
        <v>174</v>
      </c>
      <c r="U11" s="162">
        <v>0</v>
      </c>
      <c r="V11" s="162">
        <f>ROUND(E11*U11,2)</f>
        <v>0</v>
      </c>
      <c r="W11" s="162"/>
      <c r="X11" s="162" t="s">
        <v>240</v>
      </c>
      <c r="Y11" s="162" t="s">
        <v>175</v>
      </c>
      <c r="Z11" s="163"/>
      <c r="AA11" s="163"/>
      <c r="AB11" s="163"/>
      <c r="AC11" s="163"/>
      <c r="AD11" s="163"/>
      <c r="AE11" s="163"/>
      <c r="AF11" s="163"/>
      <c r="AG11" s="163" t="s">
        <v>270</v>
      </c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</row>
    <row r="12" spans="1:60" outlineLevel="1" x14ac:dyDescent="0.2">
      <c r="A12" s="155">
        <v>3</v>
      </c>
      <c r="B12" s="156" t="s">
        <v>1404</v>
      </c>
      <c r="C12" s="157" t="s">
        <v>1405</v>
      </c>
      <c r="D12" s="158" t="s">
        <v>1406</v>
      </c>
      <c r="E12" s="159">
        <v>1</v>
      </c>
      <c r="F12" s="11"/>
      <c r="G12" s="160">
        <f>ROUND(E12*F12,2)</f>
        <v>0</v>
      </c>
      <c r="H12" s="11">
        <v>9763</v>
      </c>
      <c r="I12" s="160">
        <f>ROUND(E12*H12,2)</f>
        <v>9763</v>
      </c>
      <c r="J12" s="11">
        <v>0</v>
      </c>
      <c r="K12" s="160">
        <f>ROUND(E12*J12,2)</f>
        <v>0</v>
      </c>
      <c r="L12" s="160">
        <v>21</v>
      </c>
      <c r="M12" s="160">
        <f>G12*(1+L12/100)</f>
        <v>0</v>
      </c>
      <c r="N12" s="159">
        <v>0</v>
      </c>
      <c r="O12" s="159">
        <f>ROUND(E12*N12,2)</f>
        <v>0</v>
      </c>
      <c r="P12" s="159">
        <v>0</v>
      </c>
      <c r="Q12" s="159">
        <f>ROUND(E12*P12,2)</f>
        <v>0</v>
      </c>
      <c r="R12" s="160"/>
      <c r="S12" s="160" t="s">
        <v>173</v>
      </c>
      <c r="T12" s="161" t="s">
        <v>174</v>
      </c>
      <c r="U12" s="162">
        <v>0</v>
      </c>
      <c r="V12" s="162">
        <f>ROUND(E12*U12,2)</f>
        <v>0</v>
      </c>
      <c r="W12" s="162"/>
      <c r="X12" s="162" t="s">
        <v>240</v>
      </c>
      <c r="Y12" s="162" t="s">
        <v>175</v>
      </c>
      <c r="Z12" s="163"/>
      <c r="AA12" s="163"/>
      <c r="AB12" s="163"/>
      <c r="AC12" s="163"/>
      <c r="AD12" s="163"/>
      <c r="AE12" s="163"/>
      <c r="AF12" s="163"/>
      <c r="AG12" s="163" t="s">
        <v>270</v>
      </c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</row>
    <row r="13" spans="1:60" ht="22.5" outlineLevel="2" x14ac:dyDescent="0.2">
      <c r="A13" s="164"/>
      <c r="B13" s="165"/>
      <c r="C13" s="258" t="s">
        <v>1407</v>
      </c>
      <c r="D13" s="259"/>
      <c r="E13" s="259"/>
      <c r="F13" s="259"/>
      <c r="G13" s="259"/>
      <c r="H13" s="162"/>
      <c r="I13" s="162"/>
      <c r="J13" s="162"/>
      <c r="K13" s="162"/>
      <c r="L13" s="162"/>
      <c r="M13" s="162"/>
      <c r="N13" s="166"/>
      <c r="O13" s="166"/>
      <c r="P13" s="166"/>
      <c r="Q13" s="166"/>
      <c r="R13" s="162"/>
      <c r="S13" s="162"/>
      <c r="T13" s="162"/>
      <c r="U13" s="162"/>
      <c r="V13" s="162"/>
      <c r="W13" s="162"/>
      <c r="X13" s="162"/>
      <c r="Y13" s="162"/>
      <c r="Z13" s="163"/>
      <c r="AA13" s="163"/>
      <c r="AB13" s="163"/>
      <c r="AC13" s="163"/>
      <c r="AD13" s="163"/>
      <c r="AE13" s="163"/>
      <c r="AF13" s="163"/>
      <c r="AG13" s="163" t="s">
        <v>178</v>
      </c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73" t="str">
        <f>C13</f>
        <v>Trojpólová ochrana proti přepětí, typ 1+2 na vstupu, výměnné moduly, signalizace, síť TN-C. Přepěťové ochrany pro PRS, MaR, ASŘ a komunikace budou dodány od jednoho výrobce !!!</v>
      </c>
      <c r="BB13" s="163"/>
      <c r="BC13" s="163"/>
      <c r="BD13" s="163"/>
      <c r="BE13" s="163"/>
      <c r="BF13" s="163"/>
      <c r="BG13" s="163"/>
      <c r="BH13" s="163"/>
    </row>
    <row r="14" spans="1:60" outlineLevel="1" x14ac:dyDescent="0.2">
      <c r="A14" s="195">
        <v>4</v>
      </c>
      <c r="B14" s="196" t="s">
        <v>1408</v>
      </c>
      <c r="C14" s="197" t="s">
        <v>1409</v>
      </c>
      <c r="D14" s="198" t="s">
        <v>1406</v>
      </c>
      <c r="E14" s="199">
        <v>1</v>
      </c>
      <c r="F14" s="12"/>
      <c r="G14" s="200">
        <f>ROUND(E14*F14,2)</f>
        <v>0</v>
      </c>
      <c r="H14" s="12">
        <v>1244</v>
      </c>
      <c r="I14" s="200">
        <f>ROUND(E14*H14,2)</f>
        <v>1244</v>
      </c>
      <c r="J14" s="12">
        <v>0</v>
      </c>
      <c r="K14" s="200">
        <f>ROUND(E14*J14,2)</f>
        <v>0</v>
      </c>
      <c r="L14" s="200">
        <v>21</v>
      </c>
      <c r="M14" s="200">
        <f>G14*(1+L14/100)</f>
        <v>0</v>
      </c>
      <c r="N14" s="199">
        <v>0</v>
      </c>
      <c r="O14" s="199">
        <f>ROUND(E14*N14,2)</f>
        <v>0</v>
      </c>
      <c r="P14" s="199">
        <v>0</v>
      </c>
      <c r="Q14" s="199">
        <f>ROUND(E14*P14,2)</f>
        <v>0</v>
      </c>
      <c r="R14" s="200"/>
      <c r="S14" s="200" t="s">
        <v>173</v>
      </c>
      <c r="T14" s="201" t="s">
        <v>174</v>
      </c>
      <c r="U14" s="162">
        <v>0</v>
      </c>
      <c r="V14" s="162">
        <f>ROUND(E14*U14,2)</f>
        <v>0</v>
      </c>
      <c r="W14" s="162"/>
      <c r="X14" s="162" t="s">
        <v>240</v>
      </c>
      <c r="Y14" s="162" t="s">
        <v>175</v>
      </c>
      <c r="Z14" s="163"/>
      <c r="AA14" s="163"/>
      <c r="AB14" s="163"/>
      <c r="AC14" s="163"/>
      <c r="AD14" s="163"/>
      <c r="AE14" s="163"/>
      <c r="AF14" s="163"/>
      <c r="AG14" s="163" t="s">
        <v>270</v>
      </c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</row>
    <row r="15" spans="1:60" outlineLevel="1" x14ac:dyDescent="0.2">
      <c r="A15" s="155">
        <v>5</v>
      </c>
      <c r="B15" s="156" t="s">
        <v>1410</v>
      </c>
      <c r="C15" s="157" t="s">
        <v>1411</v>
      </c>
      <c r="D15" s="158" t="s">
        <v>1406</v>
      </c>
      <c r="E15" s="159">
        <v>1</v>
      </c>
      <c r="F15" s="11"/>
      <c r="G15" s="160">
        <f>ROUND(E15*F15,2)</f>
        <v>0</v>
      </c>
      <c r="H15" s="11">
        <v>2265</v>
      </c>
      <c r="I15" s="160">
        <f>ROUND(E15*H15,2)</f>
        <v>2265</v>
      </c>
      <c r="J15" s="11">
        <v>0</v>
      </c>
      <c r="K15" s="160">
        <f>ROUND(E15*J15,2)</f>
        <v>0</v>
      </c>
      <c r="L15" s="160">
        <v>21</v>
      </c>
      <c r="M15" s="160">
        <f>G15*(1+L15/100)</f>
        <v>0</v>
      </c>
      <c r="N15" s="159">
        <v>0</v>
      </c>
      <c r="O15" s="159">
        <f>ROUND(E15*N15,2)</f>
        <v>0</v>
      </c>
      <c r="P15" s="159">
        <v>0</v>
      </c>
      <c r="Q15" s="159">
        <f>ROUND(E15*P15,2)</f>
        <v>0</v>
      </c>
      <c r="R15" s="160"/>
      <c r="S15" s="160" t="s">
        <v>173</v>
      </c>
      <c r="T15" s="161" t="s">
        <v>174</v>
      </c>
      <c r="U15" s="162">
        <v>0</v>
      </c>
      <c r="V15" s="162">
        <f>ROUND(E15*U15,2)</f>
        <v>0</v>
      </c>
      <c r="W15" s="162"/>
      <c r="X15" s="162" t="s">
        <v>240</v>
      </c>
      <c r="Y15" s="162" t="s">
        <v>175</v>
      </c>
      <c r="Z15" s="163"/>
      <c r="AA15" s="163"/>
      <c r="AB15" s="163"/>
      <c r="AC15" s="163"/>
      <c r="AD15" s="163"/>
      <c r="AE15" s="163"/>
      <c r="AF15" s="163"/>
      <c r="AG15" s="163" t="s">
        <v>270</v>
      </c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</row>
    <row r="16" spans="1:60" ht="22.5" outlineLevel="2" x14ac:dyDescent="0.2">
      <c r="A16" s="164"/>
      <c r="B16" s="165"/>
      <c r="C16" s="258" t="s">
        <v>1412</v>
      </c>
      <c r="D16" s="259"/>
      <c r="E16" s="259"/>
      <c r="F16" s="259"/>
      <c r="G16" s="259"/>
      <c r="H16" s="162"/>
      <c r="I16" s="162"/>
      <c r="J16" s="162"/>
      <c r="K16" s="162"/>
      <c r="L16" s="162"/>
      <c r="M16" s="162"/>
      <c r="N16" s="166"/>
      <c r="O16" s="166"/>
      <c r="P16" s="166"/>
      <c r="Q16" s="166"/>
      <c r="R16" s="162"/>
      <c r="S16" s="162"/>
      <c r="T16" s="162"/>
      <c r="U16" s="162"/>
      <c r="V16" s="162"/>
      <c r="W16" s="162"/>
      <c r="X16" s="162"/>
      <c r="Y16" s="162"/>
      <c r="Z16" s="163"/>
      <c r="AA16" s="163"/>
      <c r="AB16" s="163"/>
      <c r="AC16" s="163"/>
      <c r="AD16" s="163"/>
      <c r="AE16" s="163"/>
      <c r="AF16" s="163"/>
      <c r="AG16" s="163" t="s">
        <v>178</v>
      </c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73" t="str">
        <f>C16</f>
        <v>Dvojpólová ochrana proti přepětí, typ 3 před zařízením MaR,ASŘ, vf filtr, výměnné moduly, signalizace, síť TN-S včetně předjištění. Přepěťové ochrany pro PRS, MaR, ASŘ a komunikace budou dodány od jednoho výrobce !!!</v>
      </c>
      <c r="BB16" s="163"/>
      <c r="BC16" s="163"/>
      <c r="BD16" s="163"/>
      <c r="BE16" s="163"/>
      <c r="BF16" s="163"/>
      <c r="BG16" s="163"/>
      <c r="BH16" s="163"/>
    </row>
    <row r="17" spans="1:60" outlineLevel="1" x14ac:dyDescent="0.2">
      <c r="A17" s="195">
        <v>6</v>
      </c>
      <c r="B17" s="196" t="s">
        <v>1413</v>
      </c>
      <c r="C17" s="197" t="s">
        <v>1414</v>
      </c>
      <c r="D17" s="198" t="s">
        <v>1119</v>
      </c>
      <c r="E17" s="199">
        <v>1</v>
      </c>
      <c r="F17" s="12"/>
      <c r="G17" s="200">
        <f>ROUND(E17*F17,2)</f>
        <v>0</v>
      </c>
      <c r="H17" s="12">
        <v>2265</v>
      </c>
      <c r="I17" s="200">
        <f>ROUND(E17*H17,2)</f>
        <v>2265</v>
      </c>
      <c r="J17" s="12">
        <v>0</v>
      </c>
      <c r="K17" s="200">
        <f>ROUND(E17*J17,2)</f>
        <v>0</v>
      </c>
      <c r="L17" s="200">
        <v>21</v>
      </c>
      <c r="M17" s="200">
        <f>G17*(1+L17/100)</f>
        <v>0</v>
      </c>
      <c r="N17" s="199">
        <v>0</v>
      </c>
      <c r="O17" s="199">
        <f>ROUND(E17*N17,2)</f>
        <v>0</v>
      </c>
      <c r="P17" s="199">
        <v>0</v>
      </c>
      <c r="Q17" s="199">
        <f>ROUND(E17*P17,2)</f>
        <v>0</v>
      </c>
      <c r="R17" s="200"/>
      <c r="S17" s="200" t="s">
        <v>173</v>
      </c>
      <c r="T17" s="201" t="s">
        <v>174</v>
      </c>
      <c r="U17" s="162">
        <v>0</v>
      </c>
      <c r="V17" s="162">
        <f>ROUND(E17*U17,2)</f>
        <v>0</v>
      </c>
      <c r="W17" s="162"/>
      <c r="X17" s="162" t="s">
        <v>240</v>
      </c>
      <c r="Y17" s="162" t="s">
        <v>175</v>
      </c>
      <c r="Z17" s="163"/>
      <c r="AA17" s="163"/>
      <c r="AB17" s="163"/>
      <c r="AC17" s="163"/>
      <c r="AD17" s="163"/>
      <c r="AE17" s="163"/>
      <c r="AF17" s="163"/>
      <c r="AG17" s="163" t="s">
        <v>270</v>
      </c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</row>
    <row r="18" spans="1:60" outlineLevel="1" x14ac:dyDescent="0.2">
      <c r="A18" s="195">
        <v>7</v>
      </c>
      <c r="B18" s="196" t="s">
        <v>1415</v>
      </c>
      <c r="C18" s="197" t="s">
        <v>1416</v>
      </c>
      <c r="D18" s="198" t="s">
        <v>1406</v>
      </c>
      <c r="E18" s="199">
        <v>2</v>
      </c>
      <c r="F18" s="12"/>
      <c r="G18" s="200">
        <f>ROUND(E18*F18,2)</f>
        <v>0</v>
      </c>
      <c r="H18" s="12">
        <v>705</v>
      </c>
      <c r="I18" s="200">
        <f>ROUND(E18*H18,2)</f>
        <v>1410</v>
      </c>
      <c r="J18" s="12">
        <v>0</v>
      </c>
      <c r="K18" s="200">
        <f>ROUND(E18*J18,2)</f>
        <v>0</v>
      </c>
      <c r="L18" s="200">
        <v>21</v>
      </c>
      <c r="M18" s="200">
        <f>G18*(1+L18/100)</f>
        <v>0</v>
      </c>
      <c r="N18" s="199">
        <v>0</v>
      </c>
      <c r="O18" s="199">
        <f>ROUND(E18*N18,2)</f>
        <v>0</v>
      </c>
      <c r="P18" s="199">
        <v>0</v>
      </c>
      <c r="Q18" s="199">
        <f>ROUND(E18*P18,2)</f>
        <v>0</v>
      </c>
      <c r="R18" s="200"/>
      <c r="S18" s="200" t="s">
        <v>173</v>
      </c>
      <c r="T18" s="201" t="s">
        <v>174</v>
      </c>
      <c r="U18" s="162">
        <v>0</v>
      </c>
      <c r="V18" s="162">
        <f>ROUND(E18*U18,2)</f>
        <v>0</v>
      </c>
      <c r="W18" s="162"/>
      <c r="X18" s="162" t="s">
        <v>240</v>
      </c>
      <c r="Y18" s="162" t="s">
        <v>175</v>
      </c>
      <c r="Z18" s="163"/>
      <c r="AA18" s="163"/>
      <c r="AB18" s="163"/>
      <c r="AC18" s="163"/>
      <c r="AD18" s="163"/>
      <c r="AE18" s="163"/>
      <c r="AF18" s="163"/>
      <c r="AG18" s="163" t="s">
        <v>270</v>
      </c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</row>
    <row r="19" spans="1:60" outlineLevel="1" x14ac:dyDescent="0.2">
      <c r="A19" s="155">
        <v>8</v>
      </c>
      <c r="B19" s="156" t="s">
        <v>1417</v>
      </c>
      <c r="C19" s="157" t="s">
        <v>1418</v>
      </c>
      <c r="D19" s="158" t="s">
        <v>1119</v>
      </c>
      <c r="E19" s="159">
        <v>1</v>
      </c>
      <c r="F19" s="11"/>
      <c r="G19" s="160">
        <f>ROUND(E19*F19,2)</f>
        <v>0</v>
      </c>
      <c r="H19" s="11">
        <v>3300</v>
      </c>
      <c r="I19" s="160">
        <f>ROUND(E19*H19,2)</f>
        <v>3300</v>
      </c>
      <c r="J19" s="11">
        <v>0</v>
      </c>
      <c r="K19" s="160">
        <f>ROUND(E19*J19,2)</f>
        <v>0</v>
      </c>
      <c r="L19" s="160">
        <v>21</v>
      </c>
      <c r="M19" s="160">
        <f>G19*(1+L19/100)</f>
        <v>0</v>
      </c>
      <c r="N19" s="159">
        <v>0</v>
      </c>
      <c r="O19" s="159">
        <f>ROUND(E19*N19,2)</f>
        <v>0</v>
      </c>
      <c r="P19" s="159">
        <v>0</v>
      </c>
      <c r="Q19" s="159">
        <f>ROUND(E19*P19,2)</f>
        <v>0</v>
      </c>
      <c r="R19" s="160"/>
      <c r="S19" s="160" t="s">
        <v>173</v>
      </c>
      <c r="T19" s="161" t="s">
        <v>174</v>
      </c>
      <c r="U19" s="162">
        <v>0</v>
      </c>
      <c r="V19" s="162">
        <f>ROUND(E19*U19,2)</f>
        <v>0</v>
      </c>
      <c r="W19" s="162"/>
      <c r="X19" s="162" t="s">
        <v>240</v>
      </c>
      <c r="Y19" s="162" t="s">
        <v>175</v>
      </c>
      <c r="Z19" s="163"/>
      <c r="AA19" s="163"/>
      <c r="AB19" s="163"/>
      <c r="AC19" s="163"/>
      <c r="AD19" s="163"/>
      <c r="AE19" s="163"/>
      <c r="AF19" s="163"/>
      <c r="AG19" s="163" t="s">
        <v>270</v>
      </c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</row>
    <row r="20" spans="1:60" outlineLevel="2" x14ac:dyDescent="0.2">
      <c r="A20" s="164"/>
      <c r="B20" s="165"/>
      <c r="C20" s="258" t="s">
        <v>1419</v>
      </c>
      <c r="D20" s="259"/>
      <c r="E20" s="259"/>
      <c r="F20" s="259"/>
      <c r="G20" s="259"/>
      <c r="H20" s="162"/>
      <c r="I20" s="162"/>
      <c r="J20" s="162"/>
      <c r="K20" s="162"/>
      <c r="L20" s="162"/>
      <c r="M20" s="162"/>
      <c r="N20" s="166"/>
      <c r="O20" s="166"/>
      <c r="P20" s="166"/>
      <c r="Q20" s="166"/>
      <c r="R20" s="162"/>
      <c r="S20" s="162"/>
      <c r="T20" s="162"/>
      <c r="U20" s="162"/>
      <c r="V20" s="162"/>
      <c r="W20" s="162"/>
      <c r="X20" s="162"/>
      <c r="Y20" s="162"/>
      <c r="Z20" s="163"/>
      <c r="AA20" s="163"/>
      <c r="AB20" s="163"/>
      <c r="AC20" s="163"/>
      <c r="AD20" s="163"/>
      <c r="AE20" s="163"/>
      <c r="AF20" s="163"/>
      <c r="AG20" s="163" t="s">
        <v>178</v>
      </c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</row>
    <row r="21" spans="1:60" outlineLevel="1" x14ac:dyDescent="0.2">
      <c r="A21" s="155">
        <v>9</v>
      </c>
      <c r="B21" s="156" t="s">
        <v>1420</v>
      </c>
      <c r="C21" s="157" t="s">
        <v>1421</v>
      </c>
      <c r="D21" s="158" t="s">
        <v>1406</v>
      </c>
      <c r="E21" s="159">
        <v>1</v>
      </c>
      <c r="F21" s="11"/>
      <c r="G21" s="160">
        <f>ROUND(E21*F21,2)</f>
        <v>0</v>
      </c>
      <c r="H21" s="11">
        <v>435</v>
      </c>
      <c r="I21" s="160">
        <f>ROUND(E21*H21,2)</f>
        <v>435</v>
      </c>
      <c r="J21" s="11">
        <v>0</v>
      </c>
      <c r="K21" s="160">
        <f>ROUND(E21*J21,2)</f>
        <v>0</v>
      </c>
      <c r="L21" s="160">
        <v>21</v>
      </c>
      <c r="M21" s="160">
        <f>G21*(1+L21/100)</f>
        <v>0</v>
      </c>
      <c r="N21" s="159">
        <v>0</v>
      </c>
      <c r="O21" s="159">
        <f>ROUND(E21*N21,2)</f>
        <v>0</v>
      </c>
      <c r="P21" s="159">
        <v>0</v>
      </c>
      <c r="Q21" s="159">
        <f>ROUND(E21*P21,2)</f>
        <v>0</v>
      </c>
      <c r="R21" s="160"/>
      <c r="S21" s="160" t="s">
        <v>173</v>
      </c>
      <c r="T21" s="161" t="s">
        <v>174</v>
      </c>
      <c r="U21" s="162">
        <v>0</v>
      </c>
      <c r="V21" s="162">
        <f>ROUND(E21*U21,2)</f>
        <v>0</v>
      </c>
      <c r="W21" s="162"/>
      <c r="X21" s="162" t="s">
        <v>240</v>
      </c>
      <c r="Y21" s="162" t="s">
        <v>175</v>
      </c>
      <c r="Z21" s="163"/>
      <c r="AA21" s="163"/>
      <c r="AB21" s="163"/>
      <c r="AC21" s="163"/>
      <c r="AD21" s="163"/>
      <c r="AE21" s="163"/>
      <c r="AF21" s="163"/>
      <c r="AG21" s="163" t="s">
        <v>270</v>
      </c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</row>
    <row r="22" spans="1:60" outlineLevel="2" x14ac:dyDescent="0.2">
      <c r="A22" s="164"/>
      <c r="B22" s="165"/>
      <c r="C22" s="258" t="s">
        <v>1422</v>
      </c>
      <c r="D22" s="259"/>
      <c r="E22" s="259"/>
      <c r="F22" s="259"/>
      <c r="G22" s="259"/>
      <c r="H22" s="162"/>
      <c r="I22" s="162"/>
      <c r="J22" s="162"/>
      <c r="K22" s="162"/>
      <c r="L22" s="162"/>
      <c r="M22" s="162"/>
      <c r="N22" s="166"/>
      <c r="O22" s="166"/>
      <c r="P22" s="166"/>
      <c r="Q22" s="166"/>
      <c r="R22" s="162"/>
      <c r="S22" s="162"/>
      <c r="T22" s="162"/>
      <c r="U22" s="162"/>
      <c r="V22" s="162"/>
      <c r="W22" s="162"/>
      <c r="X22" s="162"/>
      <c r="Y22" s="162"/>
      <c r="Z22" s="163"/>
      <c r="AA22" s="163"/>
      <c r="AB22" s="163"/>
      <c r="AC22" s="163"/>
      <c r="AD22" s="163"/>
      <c r="AE22" s="163"/>
      <c r="AF22" s="163"/>
      <c r="AG22" s="163" t="s">
        <v>178</v>
      </c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</row>
    <row r="23" spans="1:60" outlineLevel="1" x14ac:dyDescent="0.2">
      <c r="A23" s="155">
        <v>10</v>
      </c>
      <c r="B23" s="156" t="s">
        <v>1423</v>
      </c>
      <c r="C23" s="157" t="s">
        <v>1424</v>
      </c>
      <c r="D23" s="158" t="s">
        <v>1119</v>
      </c>
      <c r="E23" s="159">
        <v>1</v>
      </c>
      <c r="F23" s="11"/>
      <c r="G23" s="160">
        <f>ROUND(E23*F23,2)</f>
        <v>0</v>
      </c>
      <c r="H23" s="11">
        <v>4800</v>
      </c>
      <c r="I23" s="160">
        <f>ROUND(E23*H23,2)</f>
        <v>4800</v>
      </c>
      <c r="J23" s="11">
        <v>0</v>
      </c>
      <c r="K23" s="160">
        <f>ROUND(E23*J23,2)</f>
        <v>0</v>
      </c>
      <c r="L23" s="160">
        <v>21</v>
      </c>
      <c r="M23" s="160">
        <f>G23*(1+L23/100)</f>
        <v>0</v>
      </c>
      <c r="N23" s="159">
        <v>0</v>
      </c>
      <c r="O23" s="159">
        <f>ROUND(E23*N23,2)</f>
        <v>0</v>
      </c>
      <c r="P23" s="159">
        <v>0</v>
      </c>
      <c r="Q23" s="159">
        <f>ROUND(E23*P23,2)</f>
        <v>0</v>
      </c>
      <c r="R23" s="160"/>
      <c r="S23" s="160" t="s">
        <v>173</v>
      </c>
      <c r="T23" s="161" t="s">
        <v>174</v>
      </c>
      <c r="U23" s="162">
        <v>0</v>
      </c>
      <c r="V23" s="162">
        <f>ROUND(E23*U23,2)</f>
        <v>0</v>
      </c>
      <c r="W23" s="162"/>
      <c r="X23" s="162" t="s">
        <v>240</v>
      </c>
      <c r="Y23" s="162" t="s">
        <v>175</v>
      </c>
      <c r="Z23" s="163"/>
      <c r="AA23" s="163"/>
      <c r="AB23" s="163"/>
      <c r="AC23" s="163"/>
      <c r="AD23" s="163"/>
      <c r="AE23" s="163"/>
      <c r="AF23" s="163"/>
      <c r="AG23" s="163" t="s">
        <v>270</v>
      </c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</row>
    <row r="24" spans="1:60" outlineLevel="2" x14ac:dyDescent="0.2">
      <c r="A24" s="164"/>
      <c r="B24" s="165"/>
      <c r="C24" s="258" t="s">
        <v>1425</v>
      </c>
      <c r="D24" s="259"/>
      <c r="E24" s="259"/>
      <c r="F24" s="259"/>
      <c r="G24" s="259"/>
      <c r="H24" s="162"/>
      <c r="I24" s="162"/>
      <c r="J24" s="162"/>
      <c r="K24" s="162"/>
      <c r="L24" s="162"/>
      <c r="M24" s="162"/>
      <c r="N24" s="166"/>
      <c r="O24" s="166"/>
      <c r="P24" s="166"/>
      <c r="Q24" s="166"/>
      <c r="R24" s="162"/>
      <c r="S24" s="162"/>
      <c r="T24" s="162"/>
      <c r="U24" s="162"/>
      <c r="V24" s="162"/>
      <c r="W24" s="162"/>
      <c r="X24" s="162"/>
      <c r="Y24" s="162"/>
      <c r="Z24" s="163"/>
      <c r="AA24" s="163"/>
      <c r="AB24" s="163"/>
      <c r="AC24" s="163"/>
      <c r="AD24" s="163"/>
      <c r="AE24" s="163"/>
      <c r="AF24" s="163"/>
      <c r="AG24" s="163" t="s">
        <v>178</v>
      </c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</row>
    <row r="25" spans="1:60" outlineLevel="1" x14ac:dyDescent="0.2">
      <c r="A25" s="155">
        <v>11</v>
      </c>
      <c r="B25" s="156" t="s">
        <v>1426</v>
      </c>
      <c r="C25" s="157" t="s">
        <v>1427</v>
      </c>
      <c r="D25" s="158" t="s">
        <v>1119</v>
      </c>
      <c r="E25" s="159">
        <v>1</v>
      </c>
      <c r="F25" s="11"/>
      <c r="G25" s="160">
        <f>ROUND(E25*F25,2)</f>
        <v>0</v>
      </c>
      <c r="H25" s="11">
        <v>2910</v>
      </c>
      <c r="I25" s="160">
        <f>ROUND(E25*H25,2)</f>
        <v>2910</v>
      </c>
      <c r="J25" s="11">
        <v>0</v>
      </c>
      <c r="K25" s="160">
        <f>ROUND(E25*J25,2)</f>
        <v>0</v>
      </c>
      <c r="L25" s="160">
        <v>21</v>
      </c>
      <c r="M25" s="160">
        <f>G25*(1+L25/100)</f>
        <v>0</v>
      </c>
      <c r="N25" s="159">
        <v>0</v>
      </c>
      <c r="O25" s="159">
        <f>ROUND(E25*N25,2)</f>
        <v>0</v>
      </c>
      <c r="P25" s="159">
        <v>0</v>
      </c>
      <c r="Q25" s="159">
        <f>ROUND(E25*P25,2)</f>
        <v>0</v>
      </c>
      <c r="R25" s="160"/>
      <c r="S25" s="160" t="s">
        <v>173</v>
      </c>
      <c r="T25" s="161" t="s">
        <v>174</v>
      </c>
      <c r="U25" s="162">
        <v>0</v>
      </c>
      <c r="V25" s="162">
        <f>ROUND(E25*U25,2)</f>
        <v>0</v>
      </c>
      <c r="W25" s="162"/>
      <c r="X25" s="162" t="s">
        <v>240</v>
      </c>
      <c r="Y25" s="162" t="s">
        <v>175</v>
      </c>
      <c r="Z25" s="163"/>
      <c r="AA25" s="163"/>
      <c r="AB25" s="163"/>
      <c r="AC25" s="163"/>
      <c r="AD25" s="163"/>
      <c r="AE25" s="163"/>
      <c r="AF25" s="163"/>
      <c r="AG25" s="163" t="s">
        <v>270</v>
      </c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</row>
    <row r="26" spans="1:60" outlineLevel="2" x14ac:dyDescent="0.2">
      <c r="A26" s="164"/>
      <c r="B26" s="165"/>
      <c r="C26" s="258" t="s">
        <v>1428</v>
      </c>
      <c r="D26" s="259"/>
      <c r="E26" s="259"/>
      <c r="F26" s="259"/>
      <c r="G26" s="259"/>
      <c r="H26" s="162"/>
      <c r="I26" s="162"/>
      <c r="J26" s="162"/>
      <c r="K26" s="162"/>
      <c r="L26" s="162"/>
      <c r="M26" s="162"/>
      <c r="N26" s="166"/>
      <c r="O26" s="166"/>
      <c r="P26" s="166"/>
      <c r="Q26" s="166"/>
      <c r="R26" s="162"/>
      <c r="S26" s="162"/>
      <c r="T26" s="162"/>
      <c r="U26" s="162"/>
      <c r="V26" s="162"/>
      <c r="W26" s="162"/>
      <c r="X26" s="162"/>
      <c r="Y26" s="162"/>
      <c r="Z26" s="163"/>
      <c r="AA26" s="163"/>
      <c r="AB26" s="163"/>
      <c r="AC26" s="163"/>
      <c r="AD26" s="163"/>
      <c r="AE26" s="163"/>
      <c r="AF26" s="163"/>
      <c r="AG26" s="163" t="s">
        <v>178</v>
      </c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</row>
    <row r="27" spans="1:60" outlineLevel="1" x14ac:dyDescent="0.2">
      <c r="A27" s="155">
        <v>12</v>
      </c>
      <c r="B27" s="156" t="s">
        <v>1429</v>
      </c>
      <c r="C27" s="157" t="s">
        <v>1430</v>
      </c>
      <c r="D27" s="158" t="s">
        <v>1406</v>
      </c>
      <c r="E27" s="159">
        <v>1</v>
      </c>
      <c r="F27" s="11"/>
      <c r="G27" s="160">
        <f>ROUND(E27*F27,2)</f>
        <v>0</v>
      </c>
      <c r="H27" s="11">
        <v>194</v>
      </c>
      <c r="I27" s="160">
        <f>ROUND(E27*H27,2)</f>
        <v>194</v>
      </c>
      <c r="J27" s="11">
        <v>0</v>
      </c>
      <c r="K27" s="160">
        <f>ROUND(E27*J27,2)</f>
        <v>0</v>
      </c>
      <c r="L27" s="160">
        <v>21</v>
      </c>
      <c r="M27" s="160">
        <f>G27*(1+L27/100)</f>
        <v>0</v>
      </c>
      <c r="N27" s="159">
        <v>0</v>
      </c>
      <c r="O27" s="159">
        <f>ROUND(E27*N27,2)</f>
        <v>0</v>
      </c>
      <c r="P27" s="159">
        <v>0</v>
      </c>
      <c r="Q27" s="159">
        <f>ROUND(E27*P27,2)</f>
        <v>0</v>
      </c>
      <c r="R27" s="160"/>
      <c r="S27" s="160" t="s">
        <v>173</v>
      </c>
      <c r="T27" s="161" t="s">
        <v>174</v>
      </c>
      <c r="U27" s="162">
        <v>0</v>
      </c>
      <c r="V27" s="162">
        <f>ROUND(E27*U27,2)</f>
        <v>0</v>
      </c>
      <c r="W27" s="162"/>
      <c r="X27" s="162" t="s">
        <v>240</v>
      </c>
      <c r="Y27" s="162" t="s">
        <v>175</v>
      </c>
      <c r="Z27" s="163"/>
      <c r="AA27" s="163"/>
      <c r="AB27" s="163"/>
      <c r="AC27" s="163"/>
      <c r="AD27" s="163"/>
      <c r="AE27" s="163"/>
      <c r="AF27" s="163"/>
      <c r="AG27" s="163" t="s">
        <v>270</v>
      </c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</row>
    <row r="28" spans="1:60" outlineLevel="2" x14ac:dyDescent="0.2">
      <c r="A28" s="164"/>
      <c r="B28" s="165"/>
      <c r="C28" s="258" t="s">
        <v>1431</v>
      </c>
      <c r="D28" s="259"/>
      <c r="E28" s="259"/>
      <c r="F28" s="259"/>
      <c r="G28" s="259"/>
      <c r="H28" s="162"/>
      <c r="I28" s="162"/>
      <c r="J28" s="162"/>
      <c r="K28" s="162"/>
      <c r="L28" s="162"/>
      <c r="M28" s="162"/>
      <c r="N28" s="166"/>
      <c r="O28" s="166"/>
      <c r="P28" s="166"/>
      <c r="Q28" s="166"/>
      <c r="R28" s="162"/>
      <c r="S28" s="162"/>
      <c r="T28" s="162"/>
      <c r="U28" s="162"/>
      <c r="V28" s="162"/>
      <c r="W28" s="162"/>
      <c r="X28" s="162"/>
      <c r="Y28" s="162"/>
      <c r="Z28" s="163"/>
      <c r="AA28" s="163"/>
      <c r="AB28" s="163"/>
      <c r="AC28" s="163"/>
      <c r="AD28" s="163"/>
      <c r="AE28" s="163"/>
      <c r="AF28" s="163"/>
      <c r="AG28" s="163" t="s">
        <v>178</v>
      </c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</row>
    <row r="29" spans="1:60" outlineLevel="1" x14ac:dyDescent="0.2">
      <c r="A29" s="195">
        <v>13</v>
      </c>
      <c r="B29" s="196" t="s">
        <v>1432</v>
      </c>
      <c r="C29" s="197" t="s">
        <v>1433</v>
      </c>
      <c r="D29" s="198" t="s">
        <v>1406</v>
      </c>
      <c r="E29" s="199">
        <v>1</v>
      </c>
      <c r="F29" s="12"/>
      <c r="G29" s="200">
        <f>ROUND(E29*F29,2)</f>
        <v>0</v>
      </c>
      <c r="H29" s="12">
        <v>174</v>
      </c>
      <c r="I29" s="200">
        <f>ROUND(E29*H29,2)</f>
        <v>174</v>
      </c>
      <c r="J29" s="12">
        <v>0</v>
      </c>
      <c r="K29" s="200">
        <f>ROUND(E29*J29,2)</f>
        <v>0</v>
      </c>
      <c r="L29" s="200">
        <v>21</v>
      </c>
      <c r="M29" s="200">
        <f>G29*(1+L29/100)</f>
        <v>0</v>
      </c>
      <c r="N29" s="199">
        <v>0</v>
      </c>
      <c r="O29" s="199">
        <f>ROUND(E29*N29,2)</f>
        <v>0</v>
      </c>
      <c r="P29" s="199">
        <v>0</v>
      </c>
      <c r="Q29" s="199">
        <f>ROUND(E29*P29,2)</f>
        <v>0</v>
      </c>
      <c r="R29" s="200"/>
      <c r="S29" s="200" t="s">
        <v>173</v>
      </c>
      <c r="T29" s="201" t="s">
        <v>174</v>
      </c>
      <c r="U29" s="162">
        <v>0</v>
      </c>
      <c r="V29" s="162">
        <f>ROUND(E29*U29,2)</f>
        <v>0</v>
      </c>
      <c r="W29" s="162"/>
      <c r="X29" s="162" t="s">
        <v>240</v>
      </c>
      <c r="Y29" s="162" t="s">
        <v>175</v>
      </c>
      <c r="Z29" s="163"/>
      <c r="AA29" s="163"/>
      <c r="AB29" s="163"/>
      <c r="AC29" s="163"/>
      <c r="AD29" s="163"/>
      <c r="AE29" s="163"/>
      <c r="AF29" s="163"/>
      <c r="AG29" s="163" t="s">
        <v>270</v>
      </c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</row>
    <row r="30" spans="1:60" outlineLevel="1" x14ac:dyDescent="0.2">
      <c r="A30" s="195">
        <v>14</v>
      </c>
      <c r="B30" s="196" t="s">
        <v>1434</v>
      </c>
      <c r="C30" s="197" t="s">
        <v>1435</v>
      </c>
      <c r="D30" s="198" t="s">
        <v>1406</v>
      </c>
      <c r="E30" s="199">
        <v>1</v>
      </c>
      <c r="F30" s="12"/>
      <c r="G30" s="200">
        <f>ROUND(E30*F30,2)</f>
        <v>0</v>
      </c>
      <c r="H30" s="12">
        <v>144</v>
      </c>
      <c r="I30" s="200">
        <f>ROUND(E30*H30,2)</f>
        <v>144</v>
      </c>
      <c r="J30" s="12">
        <v>0</v>
      </c>
      <c r="K30" s="200">
        <f>ROUND(E30*J30,2)</f>
        <v>0</v>
      </c>
      <c r="L30" s="200">
        <v>21</v>
      </c>
      <c r="M30" s="200">
        <f>G30*(1+L30/100)</f>
        <v>0</v>
      </c>
      <c r="N30" s="199">
        <v>0</v>
      </c>
      <c r="O30" s="199">
        <f>ROUND(E30*N30,2)</f>
        <v>0</v>
      </c>
      <c r="P30" s="199">
        <v>0</v>
      </c>
      <c r="Q30" s="199">
        <f>ROUND(E30*P30,2)</f>
        <v>0</v>
      </c>
      <c r="R30" s="200"/>
      <c r="S30" s="200" t="s">
        <v>173</v>
      </c>
      <c r="T30" s="201" t="s">
        <v>174</v>
      </c>
      <c r="U30" s="162">
        <v>0</v>
      </c>
      <c r="V30" s="162">
        <f>ROUND(E30*U30,2)</f>
        <v>0</v>
      </c>
      <c r="W30" s="162"/>
      <c r="X30" s="162" t="s">
        <v>240</v>
      </c>
      <c r="Y30" s="162" t="s">
        <v>175</v>
      </c>
      <c r="Z30" s="163"/>
      <c r="AA30" s="163"/>
      <c r="AB30" s="163"/>
      <c r="AC30" s="163"/>
      <c r="AD30" s="163"/>
      <c r="AE30" s="163"/>
      <c r="AF30" s="163"/>
      <c r="AG30" s="163" t="s">
        <v>270</v>
      </c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</row>
    <row r="31" spans="1:60" outlineLevel="1" x14ac:dyDescent="0.2">
      <c r="A31" s="195">
        <v>15</v>
      </c>
      <c r="B31" s="196" t="s">
        <v>1436</v>
      </c>
      <c r="C31" s="197" t="s">
        <v>1437</v>
      </c>
      <c r="D31" s="198" t="s">
        <v>1406</v>
      </c>
      <c r="E31" s="199">
        <v>1</v>
      </c>
      <c r="F31" s="12"/>
      <c r="G31" s="200">
        <f>ROUND(E31*F31,2)</f>
        <v>0</v>
      </c>
      <c r="H31" s="12">
        <v>120</v>
      </c>
      <c r="I31" s="200">
        <f>ROUND(E31*H31,2)</f>
        <v>120</v>
      </c>
      <c r="J31" s="12">
        <v>0</v>
      </c>
      <c r="K31" s="200">
        <f>ROUND(E31*J31,2)</f>
        <v>0</v>
      </c>
      <c r="L31" s="200">
        <v>21</v>
      </c>
      <c r="M31" s="200">
        <f>G31*(1+L31/100)</f>
        <v>0</v>
      </c>
      <c r="N31" s="199">
        <v>0</v>
      </c>
      <c r="O31" s="199">
        <f>ROUND(E31*N31,2)</f>
        <v>0</v>
      </c>
      <c r="P31" s="199">
        <v>0</v>
      </c>
      <c r="Q31" s="199">
        <f>ROUND(E31*P31,2)</f>
        <v>0</v>
      </c>
      <c r="R31" s="200"/>
      <c r="S31" s="200" t="s">
        <v>173</v>
      </c>
      <c r="T31" s="201" t="s">
        <v>174</v>
      </c>
      <c r="U31" s="162">
        <v>0</v>
      </c>
      <c r="V31" s="162">
        <f>ROUND(E31*U31,2)</f>
        <v>0</v>
      </c>
      <c r="W31" s="162"/>
      <c r="X31" s="162" t="s">
        <v>240</v>
      </c>
      <c r="Y31" s="162" t="s">
        <v>175</v>
      </c>
      <c r="Z31" s="163"/>
      <c r="AA31" s="163"/>
      <c r="AB31" s="163"/>
      <c r="AC31" s="163"/>
      <c r="AD31" s="163"/>
      <c r="AE31" s="163"/>
      <c r="AF31" s="163"/>
      <c r="AG31" s="163" t="s">
        <v>270</v>
      </c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</row>
    <row r="32" spans="1:60" outlineLevel="1" x14ac:dyDescent="0.2">
      <c r="A32" s="195">
        <v>16</v>
      </c>
      <c r="B32" s="196" t="s">
        <v>1438</v>
      </c>
      <c r="C32" s="197" t="s">
        <v>1439</v>
      </c>
      <c r="D32" s="198" t="s">
        <v>1406</v>
      </c>
      <c r="E32" s="199">
        <v>1</v>
      </c>
      <c r="F32" s="12"/>
      <c r="G32" s="200">
        <f>ROUND(E32*F32,2)</f>
        <v>0</v>
      </c>
      <c r="H32" s="12">
        <v>3954</v>
      </c>
      <c r="I32" s="200">
        <f>ROUND(E32*H32,2)</f>
        <v>3954</v>
      </c>
      <c r="J32" s="12">
        <v>0</v>
      </c>
      <c r="K32" s="200">
        <f>ROUND(E32*J32,2)</f>
        <v>0</v>
      </c>
      <c r="L32" s="200">
        <v>21</v>
      </c>
      <c r="M32" s="200">
        <f>G32*(1+L32/100)</f>
        <v>0</v>
      </c>
      <c r="N32" s="199">
        <v>0</v>
      </c>
      <c r="O32" s="199">
        <f>ROUND(E32*N32,2)</f>
        <v>0</v>
      </c>
      <c r="P32" s="199">
        <v>0</v>
      </c>
      <c r="Q32" s="199">
        <f>ROUND(E32*P32,2)</f>
        <v>0</v>
      </c>
      <c r="R32" s="200"/>
      <c r="S32" s="200" t="s">
        <v>173</v>
      </c>
      <c r="T32" s="201" t="s">
        <v>174</v>
      </c>
      <c r="U32" s="162">
        <v>0</v>
      </c>
      <c r="V32" s="162">
        <f>ROUND(E32*U32,2)</f>
        <v>0</v>
      </c>
      <c r="W32" s="162"/>
      <c r="X32" s="162" t="s">
        <v>240</v>
      </c>
      <c r="Y32" s="162" t="s">
        <v>175</v>
      </c>
      <c r="Z32" s="163"/>
      <c r="AA32" s="163"/>
      <c r="AB32" s="163"/>
      <c r="AC32" s="163"/>
      <c r="AD32" s="163"/>
      <c r="AE32" s="163"/>
      <c r="AF32" s="163"/>
      <c r="AG32" s="163" t="s">
        <v>270</v>
      </c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</row>
    <row r="33" spans="1:60" outlineLevel="1" x14ac:dyDescent="0.2">
      <c r="A33" s="155">
        <v>17</v>
      </c>
      <c r="B33" s="156" t="s">
        <v>1440</v>
      </c>
      <c r="C33" s="157" t="s">
        <v>1441</v>
      </c>
      <c r="D33" s="158" t="s">
        <v>1119</v>
      </c>
      <c r="E33" s="159">
        <v>2</v>
      </c>
      <c r="F33" s="11"/>
      <c r="G33" s="160">
        <f>ROUND(E33*F33,2)</f>
        <v>0</v>
      </c>
      <c r="H33" s="11">
        <v>852</v>
      </c>
      <c r="I33" s="160">
        <f>ROUND(E33*H33,2)</f>
        <v>1704</v>
      </c>
      <c r="J33" s="11">
        <v>0</v>
      </c>
      <c r="K33" s="160">
        <f>ROUND(E33*J33,2)</f>
        <v>0</v>
      </c>
      <c r="L33" s="160">
        <v>21</v>
      </c>
      <c r="M33" s="160">
        <f>G33*(1+L33/100)</f>
        <v>0</v>
      </c>
      <c r="N33" s="159">
        <v>0</v>
      </c>
      <c r="O33" s="159">
        <f>ROUND(E33*N33,2)</f>
        <v>0</v>
      </c>
      <c r="P33" s="159">
        <v>0</v>
      </c>
      <c r="Q33" s="159">
        <f>ROUND(E33*P33,2)</f>
        <v>0</v>
      </c>
      <c r="R33" s="160"/>
      <c r="S33" s="160" t="s">
        <v>173</v>
      </c>
      <c r="T33" s="161" t="s">
        <v>174</v>
      </c>
      <c r="U33" s="162">
        <v>0</v>
      </c>
      <c r="V33" s="162">
        <f>ROUND(E33*U33,2)</f>
        <v>0</v>
      </c>
      <c r="W33" s="162"/>
      <c r="X33" s="162" t="s">
        <v>240</v>
      </c>
      <c r="Y33" s="162" t="s">
        <v>175</v>
      </c>
      <c r="Z33" s="163"/>
      <c r="AA33" s="163"/>
      <c r="AB33" s="163"/>
      <c r="AC33" s="163"/>
      <c r="AD33" s="163"/>
      <c r="AE33" s="163"/>
      <c r="AF33" s="163"/>
      <c r="AG33" s="163" t="s">
        <v>270</v>
      </c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</row>
    <row r="34" spans="1:60" ht="22.5" outlineLevel="2" x14ac:dyDescent="0.2">
      <c r="A34" s="164"/>
      <c r="B34" s="165"/>
      <c r="C34" s="258" t="s">
        <v>1442</v>
      </c>
      <c r="D34" s="259"/>
      <c r="E34" s="259"/>
      <c r="F34" s="259"/>
      <c r="G34" s="259"/>
      <c r="H34" s="162"/>
      <c r="I34" s="162"/>
      <c r="J34" s="162"/>
      <c r="K34" s="162"/>
      <c r="L34" s="162"/>
      <c r="M34" s="162"/>
      <c r="N34" s="166"/>
      <c r="O34" s="166"/>
      <c r="P34" s="166"/>
      <c r="Q34" s="166"/>
      <c r="R34" s="162"/>
      <c r="S34" s="162"/>
      <c r="T34" s="162"/>
      <c r="U34" s="162"/>
      <c r="V34" s="162"/>
      <c r="W34" s="162"/>
      <c r="X34" s="162"/>
      <c r="Y34" s="162"/>
      <c r="Z34" s="163"/>
      <c r="AA34" s="163"/>
      <c r="AB34" s="163"/>
      <c r="AC34" s="163"/>
      <c r="AD34" s="163"/>
      <c r="AE34" s="163"/>
      <c r="AF34" s="163"/>
      <c r="AG34" s="163" t="s">
        <v>178</v>
      </c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73" t="str">
        <f>C34</f>
        <v>Odjištěný vývod jističem 20B/3 pro zásuvkovou skříň v provedení 2x230/16, 1x400/32/5P za společným proudovým chráničem 40/4/0,03. Proudový chránič je samostatná položka. Řadové svorky.</v>
      </c>
      <c r="BB34" s="163"/>
      <c r="BC34" s="163"/>
      <c r="BD34" s="163"/>
      <c r="BE34" s="163"/>
      <c r="BF34" s="163"/>
      <c r="BG34" s="163"/>
      <c r="BH34" s="163"/>
    </row>
    <row r="35" spans="1:60" outlineLevel="1" x14ac:dyDescent="0.2">
      <c r="A35" s="155">
        <v>18</v>
      </c>
      <c r="B35" s="156" t="s">
        <v>1443</v>
      </c>
      <c r="C35" s="157" t="s">
        <v>1444</v>
      </c>
      <c r="D35" s="158" t="s">
        <v>1119</v>
      </c>
      <c r="E35" s="159">
        <v>1</v>
      </c>
      <c r="F35" s="11"/>
      <c r="G35" s="160">
        <f>ROUND(E35*F35,2)</f>
        <v>0</v>
      </c>
      <c r="H35" s="11">
        <v>1638</v>
      </c>
      <c r="I35" s="160">
        <f>ROUND(E35*H35,2)</f>
        <v>1638</v>
      </c>
      <c r="J35" s="11">
        <v>0</v>
      </c>
      <c r="K35" s="160">
        <f>ROUND(E35*J35,2)</f>
        <v>0</v>
      </c>
      <c r="L35" s="160">
        <v>21</v>
      </c>
      <c r="M35" s="160">
        <f>G35*(1+L35/100)</f>
        <v>0</v>
      </c>
      <c r="N35" s="159">
        <v>0</v>
      </c>
      <c r="O35" s="159">
        <f>ROUND(E35*N35,2)</f>
        <v>0</v>
      </c>
      <c r="P35" s="159">
        <v>0</v>
      </c>
      <c r="Q35" s="159">
        <f>ROUND(E35*P35,2)</f>
        <v>0</v>
      </c>
      <c r="R35" s="160"/>
      <c r="S35" s="160" t="s">
        <v>173</v>
      </c>
      <c r="T35" s="161" t="s">
        <v>174</v>
      </c>
      <c r="U35" s="162">
        <v>0</v>
      </c>
      <c r="V35" s="162">
        <f>ROUND(E35*U35,2)</f>
        <v>0</v>
      </c>
      <c r="W35" s="162"/>
      <c r="X35" s="162" t="s">
        <v>240</v>
      </c>
      <c r="Y35" s="162" t="s">
        <v>175</v>
      </c>
      <c r="Z35" s="163"/>
      <c r="AA35" s="163"/>
      <c r="AB35" s="163"/>
      <c r="AC35" s="163"/>
      <c r="AD35" s="163"/>
      <c r="AE35" s="163"/>
      <c r="AF35" s="163"/>
      <c r="AG35" s="163" t="s">
        <v>270</v>
      </c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</row>
    <row r="36" spans="1:60" ht="22.5" outlineLevel="2" x14ac:dyDescent="0.2">
      <c r="A36" s="164"/>
      <c r="B36" s="165"/>
      <c r="C36" s="258" t="s">
        <v>1445</v>
      </c>
      <c r="D36" s="259"/>
      <c r="E36" s="259"/>
      <c r="F36" s="259"/>
      <c r="G36" s="259"/>
      <c r="H36" s="162"/>
      <c r="I36" s="162"/>
      <c r="J36" s="162"/>
      <c r="K36" s="162"/>
      <c r="L36" s="162"/>
      <c r="M36" s="162"/>
      <c r="N36" s="166"/>
      <c r="O36" s="166"/>
      <c r="P36" s="166"/>
      <c r="Q36" s="166"/>
      <c r="R36" s="162"/>
      <c r="S36" s="162"/>
      <c r="T36" s="162"/>
      <c r="U36" s="162"/>
      <c r="V36" s="162"/>
      <c r="W36" s="162"/>
      <c r="X36" s="162"/>
      <c r="Y36" s="162"/>
      <c r="Z36" s="163"/>
      <c r="AA36" s="163"/>
      <c r="AB36" s="163"/>
      <c r="AC36" s="163"/>
      <c r="AD36" s="163"/>
      <c r="AE36" s="163"/>
      <c r="AF36" s="163"/>
      <c r="AG36" s="163" t="s">
        <v>178</v>
      </c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73" t="str">
        <f>C36</f>
        <v>Odjištěný vývod pro zásuvku temperace 230V, jistič za společným proudovým chráničem. Proudový chránič je samostatná položka. Povelové relé a řadové svorky.</v>
      </c>
      <c r="BB36" s="163"/>
      <c r="BC36" s="163"/>
      <c r="BD36" s="163"/>
      <c r="BE36" s="163"/>
      <c r="BF36" s="163"/>
      <c r="BG36" s="163"/>
      <c r="BH36" s="163"/>
    </row>
    <row r="37" spans="1:60" outlineLevel="1" x14ac:dyDescent="0.2">
      <c r="A37" s="155">
        <v>19</v>
      </c>
      <c r="B37" s="156" t="s">
        <v>1446</v>
      </c>
      <c r="C37" s="157" t="s">
        <v>1447</v>
      </c>
      <c r="D37" s="158" t="s">
        <v>1119</v>
      </c>
      <c r="E37" s="159">
        <v>2</v>
      </c>
      <c r="F37" s="11"/>
      <c r="G37" s="160">
        <f>ROUND(E37*F37,2)</f>
        <v>0</v>
      </c>
      <c r="H37" s="11">
        <v>2239</v>
      </c>
      <c r="I37" s="160">
        <f>ROUND(E37*H37,2)</f>
        <v>4478</v>
      </c>
      <c r="J37" s="11">
        <v>0</v>
      </c>
      <c r="K37" s="160">
        <f>ROUND(E37*J37,2)</f>
        <v>0</v>
      </c>
      <c r="L37" s="160">
        <v>21</v>
      </c>
      <c r="M37" s="160">
        <f>G37*(1+L37/100)</f>
        <v>0</v>
      </c>
      <c r="N37" s="159">
        <v>0</v>
      </c>
      <c r="O37" s="159">
        <f>ROUND(E37*N37,2)</f>
        <v>0</v>
      </c>
      <c r="P37" s="159">
        <v>0</v>
      </c>
      <c r="Q37" s="159">
        <f>ROUND(E37*P37,2)</f>
        <v>0</v>
      </c>
      <c r="R37" s="160"/>
      <c r="S37" s="160" t="s">
        <v>173</v>
      </c>
      <c r="T37" s="161" t="s">
        <v>174</v>
      </c>
      <c r="U37" s="162">
        <v>0</v>
      </c>
      <c r="V37" s="162">
        <f>ROUND(E37*U37,2)</f>
        <v>0</v>
      </c>
      <c r="W37" s="162"/>
      <c r="X37" s="162" t="s">
        <v>240</v>
      </c>
      <c r="Y37" s="162" t="s">
        <v>175</v>
      </c>
      <c r="Z37" s="163"/>
      <c r="AA37" s="163"/>
      <c r="AB37" s="163"/>
      <c r="AC37" s="163"/>
      <c r="AD37" s="163"/>
      <c r="AE37" s="163"/>
      <c r="AF37" s="163"/>
      <c r="AG37" s="163" t="s">
        <v>270</v>
      </c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</row>
    <row r="38" spans="1:60" outlineLevel="2" x14ac:dyDescent="0.2">
      <c r="A38" s="164"/>
      <c r="B38" s="165"/>
      <c r="C38" s="258" t="s">
        <v>1448</v>
      </c>
      <c r="D38" s="259"/>
      <c r="E38" s="259"/>
      <c r="F38" s="259"/>
      <c r="G38" s="259"/>
      <c r="H38" s="162"/>
      <c r="I38" s="162"/>
      <c r="J38" s="162"/>
      <c r="K38" s="162"/>
      <c r="L38" s="162"/>
      <c r="M38" s="162"/>
      <c r="N38" s="166"/>
      <c r="O38" s="166"/>
      <c r="P38" s="166"/>
      <c r="Q38" s="166"/>
      <c r="R38" s="162"/>
      <c r="S38" s="162"/>
      <c r="T38" s="162"/>
      <c r="U38" s="162"/>
      <c r="V38" s="162"/>
      <c r="W38" s="162"/>
      <c r="X38" s="162"/>
      <c r="Y38" s="162"/>
      <c r="Z38" s="163"/>
      <c r="AA38" s="163"/>
      <c r="AB38" s="163"/>
      <c r="AC38" s="163"/>
      <c r="AD38" s="163"/>
      <c r="AE38" s="163"/>
      <c r="AF38" s="163"/>
      <c r="AG38" s="163" t="s">
        <v>178</v>
      </c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</row>
    <row r="39" spans="1:60" outlineLevel="1" x14ac:dyDescent="0.2">
      <c r="A39" s="155">
        <v>20</v>
      </c>
      <c r="B39" s="156" t="s">
        <v>1449</v>
      </c>
      <c r="C39" s="157" t="s">
        <v>1450</v>
      </c>
      <c r="D39" s="158" t="s">
        <v>1119</v>
      </c>
      <c r="E39" s="159">
        <v>2</v>
      </c>
      <c r="F39" s="11"/>
      <c r="G39" s="160">
        <f>ROUND(E39*F39,2)</f>
        <v>0</v>
      </c>
      <c r="H39" s="11">
        <v>6213</v>
      </c>
      <c r="I39" s="160">
        <f>ROUND(E39*H39,2)</f>
        <v>12426</v>
      </c>
      <c r="J39" s="11">
        <v>0</v>
      </c>
      <c r="K39" s="160">
        <f>ROUND(E39*J39,2)</f>
        <v>0</v>
      </c>
      <c r="L39" s="160">
        <v>21</v>
      </c>
      <c r="M39" s="160">
        <f>G39*(1+L39/100)</f>
        <v>0</v>
      </c>
      <c r="N39" s="159">
        <v>0</v>
      </c>
      <c r="O39" s="159">
        <f>ROUND(E39*N39,2)</f>
        <v>0</v>
      </c>
      <c r="P39" s="159">
        <v>0</v>
      </c>
      <c r="Q39" s="159">
        <f>ROUND(E39*P39,2)</f>
        <v>0</v>
      </c>
      <c r="R39" s="160"/>
      <c r="S39" s="160" t="s">
        <v>173</v>
      </c>
      <c r="T39" s="161" t="s">
        <v>174</v>
      </c>
      <c r="U39" s="162">
        <v>0</v>
      </c>
      <c r="V39" s="162">
        <f>ROUND(E39*U39,2)</f>
        <v>0</v>
      </c>
      <c r="W39" s="162"/>
      <c r="X39" s="162" t="s">
        <v>240</v>
      </c>
      <c r="Y39" s="162" t="s">
        <v>175</v>
      </c>
      <c r="Z39" s="163"/>
      <c r="AA39" s="163"/>
      <c r="AB39" s="163"/>
      <c r="AC39" s="163"/>
      <c r="AD39" s="163"/>
      <c r="AE39" s="163"/>
      <c r="AF39" s="163"/>
      <c r="AG39" s="163" t="s">
        <v>270</v>
      </c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</row>
    <row r="40" spans="1:60" ht="22.5" outlineLevel="2" x14ac:dyDescent="0.2">
      <c r="A40" s="164"/>
      <c r="B40" s="165"/>
      <c r="C40" s="258" t="s">
        <v>1451</v>
      </c>
      <c r="D40" s="259"/>
      <c r="E40" s="259"/>
      <c r="F40" s="259"/>
      <c r="G40" s="259"/>
      <c r="H40" s="162"/>
      <c r="I40" s="162"/>
      <c r="J40" s="162"/>
      <c r="K40" s="162"/>
      <c r="L40" s="162"/>
      <c r="M40" s="162"/>
      <c r="N40" s="166"/>
      <c r="O40" s="166"/>
      <c r="P40" s="166"/>
      <c r="Q40" s="166"/>
      <c r="R40" s="162"/>
      <c r="S40" s="162"/>
      <c r="T40" s="162"/>
      <c r="U40" s="162"/>
      <c r="V40" s="162"/>
      <c r="W40" s="162"/>
      <c r="X40" s="162"/>
      <c r="Y40" s="162"/>
      <c r="Z40" s="163"/>
      <c r="AA40" s="163"/>
      <c r="AB40" s="163"/>
      <c r="AC40" s="163"/>
      <c r="AD40" s="163"/>
      <c r="AE40" s="163"/>
      <c r="AF40" s="163"/>
      <c r="AG40" s="163" t="s">
        <v>178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73" t="str">
        <f>C40</f>
        <v>Odjištěný vývod motorovým spouštěčem pro čerpadlo (M1, M2) o výkonu do 2,2 kW, 400V, přímý rozběh, stykač. Ovládací napětí 24V DC - pojistková řadová svorkovnice s LED signalizací ovládacího obvodu, pomocná, povelová relé. Řadové svorky.</v>
      </c>
      <c r="BB40" s="163"/>
      <c r="BC40" s="163"/>
      <c r="BD40" s="163"/>
      <c r="BE40" s="163"/>
      <c r="BF40" s="163"/>
      <c r="BG40" s="163"/>
      <c r="BH40" s="163"/>
    </row>
    <row r="41" spans="1:60" outlineLevel="3" x14ac:dyDescent="0.2">
      <c r="A41" s="164"/>
      <c r="B41" s="165"/>
      <c r="C41" s="260" t="s">
        <v>1452</v>
      </c>
      <c r="D41" s="261"/>
      <c r="E41" s="261"/>
      <c r="F41" s="261"/>
      <c r="G41" s="261"/>
      <c r="H41" s="162"/>
      <c r="I41" s="162"/>
      <c r="J41" s="162"/>
      <c r="K41" s="162"/>
      <c r="L41" s="162"/>
      <c r="M41" s="162"/>
      <c r="N41" s="166"/>
      <c r="O41" s="166"/>
      <c r="P41" s="166"/>
      <c r="Q41" s="166"/>
      <c r="R41" s="162"/>
      <c r="S41" s="162"/>
      <c r="T41" s="162"/>
      <c r="U41" s="162"/>
      <c r="V41" s="162"/>
      <c r="W41" s="162"/>
      <c r="X41" s="162"/>
      <c r="Y41" s="162"/>
      <c r="Z41" s="163"/>
      <c r="AA41" s="163"/>
      <c r="AB41" s="163"/>
      <c r="AC41" s="163"/>
      <c r="AD41" s="163"/>
      <c r="AE41" s="163"/>
      <c r="AF41" s="163"/>
      <c r="AG41" s="163" t="s">
        <v>178</v>
      </c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</row>
    <row r="42" spans="1:60" outlineLevel="1" x14ac:dyDescent="0.2">
      <c r="A42" s="155">
        <v>21</v>
      </c>
      <c r="B42" s="156" t="s">
        <v>1453</v>
      </c>
      <c r="C42" s="157" t="s">
        <v>1450</v>
      </c>
      <c r="D42" s="158" t="s">
        <v>1119</v>
      </c>
      <c r="E42" s="159">
        <v>1</v>
      </c>
      <c r="F42" s="11"/>
      <c r="G42" s="160">
        <f>ROUND(E42*F42,2)</f>
        <v>0</v>
      </c>
      <c r="H42" s="11">
        <v>9279</v>
      </c>
      <c r="I42" s="160">
        <f>ROUND(E42*H42,2)</f>
        <v>9279</v>
      </c>
      <c r="J42" s="11">
        <v>0</v>
      </c>
      <c r="K42" s="160">
        <f>ROUND(E42*J42,2)</f>
        <v>0</v>
      </c>
      <c r="L42" s="160">
        <v>21</v>
      </c>
      <c r="M42" s="160">
        <f>G42*(1+L42/100)</f>
        <v>0</v>
      </c>
      <c r="N42" s="159">
        <v>0</v>
      </c>
      <c r="O42" s="159">
        <f>ROUND(E42*N42,2)</f>
        <v>0</v>
      </c>
      <c r="P42" s="159">
        <v>0</v>
      </c>
      <c r="Q42" s="159">
        <f>ROUND(E42*P42,2)</f>
        <v>0</v>
      </c>
      <c r="R42" s="160"/>
      <c r="S42" s="160" t="s">
        <v>173</v>
      </c>
      <c r="T42" s="161" t="s">
        <v>174</v>
      </c>
      <c r="U42" s="162">
        <v>0</v>
      </c>
      <c r="V42" s="162">
        <f>ROUND(E42*U42,2)</f>
        <v>0</v>
      </c>
      <c r="W42" s="162"/>
      <c r="X42" s="162" t="s">
        <v>240</v>
      </c>
      <c r="Y42" s="162" t="s">
        <v>175</v>
      </c>
      <c r="Z42" s="163"/>
      <c r="AA42" s="163"/>
      <c r="AB42" s="163"/>
      <c r="AC42" s="163"/>
      <c r="AD42" s="163"/>
      <c r="AE42" s="163"/>
      <c r="AF42" s="163"/>
      <c r="AG42" s="163" t="s">
        <v>270</v>
      </c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</row>
    <row r="43" spans="1:60" ht="22.5" outlineLevel="2" x14ac:dyDescent="0.2">
      <c r="A43" s="164"/>
      <c r="B43" s="165"/>
      <c r="C43" s="258" t="s">
        <v>1454</v>
      </c>
      <c r="D43" s="259"/>
      <c r="E43" s="259"/>
      <c r="F43" s="259"/>
      <c r="G43" s="259"/>
      <c r="H43" s="162"/>
      <c r="I43" s="162"/>
      <c r="J43" s="162"/>
      <c r="K43" s="162"/>
      <c r="L43" s="162"/>
      <c r="M43" s="162"/>
      <c r="N43" s="166"/>
      <c r="O43" s="166"/>
      <c r="P43" s="166"/>
      <c r="Q43" s="166"/>
      <c r="R43" s="162"/>
      <c r="S43" s="162"/>
      <c r="T43" s="162"/>
      <c r="U43" s="162"/>
      <c r="V43" s="162"/>
      <c r="W43" s="162"/>
      <c r="X43" s="162"/>
      <c r="Y43" s="162"/>
      <c r="Z43" s="163"/>
      <c r="AA43" s="163"/>
      <c r="AB43" s="163"/>
      <c r="AC43" s="163"/>
      <c r="AD43" s="163"/>
      <c r="AE43" s="163"/>
      <c r="AF43" s="163"/>
      <c r="AG43" s="163" t="s">
        <v>178</v>
      </c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73" t="str">
        <f>C43</f>
        <v>Odjištěný vývod motorovým spouštěčem + proudový chránič 30mA  pro čerpadlo (M4) o výkonu do 0,6 kW, 400V, přímý rozběh, stykač. Ovládací napětí 24V DC - pojistková řadová svorkovnice s LED signalizací ovládacího obvodu, pomocná, povelová relé. Řadové svorky.</v>
      </c>
      <c r="BB43" s="163"/>
      <c r="BC43" s="163"/>
      <c r="BD43" s="163"/>
      <c r="BE43" s="163"/>
      <c r="BF43" s="163"/>
      <c r="BG43" s="163"/>
      <c r="BH43" s="163"/>
    </row>
    <row r="44" spans="1:60" outlineLevel="3" x14ac:dyDescent="0.2">
      <c r="A44" s="164"/>
      <c r="B44" s="165"/>
      <c r="C44" s="260" t="s">
        <v>1452</v>
      </c>
      <c r="D44" s="261"/>
      <c r="E44" s="261"/>
      <c r="F44" s="261"/>
      <c r="G44" s="261"/>
      <c r="H44" s="162"/>
      <c r="I44" s="162"/>
      <c r="J44" s="162"/>
      <c r="K44" s="162"/>
      <c r="L44" s="162"/>
      <c r="M44" s="162"/>
      <c r="N44" s="166"/>
      <c r="O44" s="166"/>
      <c r="P44" s="166"/>
      <c r="Q44" s="166"/>
      <c r="R44" s="162"/>
      <c r="S44" s="162"/>
      <c r="T44" s="162"/>
      <c r="U44" s="162"/>
      <c r="V44" s="162"/>
      <c r="W44" s="162"/>
      <c r="X44" s="162"/>
      <c r="Y44" s="162"/>
      <c r="Z44" s="163"/>
      <c r="AA44" s="163"/>
      <c r="AB44" s="163"/>
      <c r="AC44" s="163"/>
      <c r="AD44" s="163"/>
      <c r="AE44" s="163"/>
      <c r="AF44" s="163"/>
      <c r="AG44" s="163" t="s">
        <v>178</v>
      </c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</row>
    <row r="45" spans="1:60" outlineLevel="1" x14ac:dyDescent="0.2">
      <c r="A45" s="155">
        <v>22</v>
      </c>
      <c r="B45" s="156" t="s">
        <v>1455</v>
      </c>
      <c r="C45" s="157" t="s">
        <v>1456</v>
      </c>
      <c r="D45" s="158" t="s">
        <v>1119</v>
      </c>
      <c r="E45" s="159">
        <v>3</v>
      </c>
      <c r="F45" s="11"/>
      <c r="G45" s="160">
        <f>ROUND(E45*F45,2)</f>
        <v>0</v>
      </c>
      <c r="H45" s="11">
        <v>9862</v>
      </c>
      <c r="I45" s="160">
        <f>ROUND(E45*H45,2)</f>
        <v>29586</v>
      </c>
      <c r="J45" s="11">
        <v>0</v>
      </c>
      <c r="K45" s="160">
        <f>ROUND(E45*J45,2)</f>
        <v>0</v>
      </c>
      <c r="L45" s="160">
        <v>21</v>
      </c>
      <c r="M45" s="160">
        <f>G45*(1+L45/100)</f>
        <v>0</v>
      </c>
      <c r="N45" s="159">
        <v>0</v>
      </c>
      <c r="O45" s="159">
        <f>ROUND(E45*N45,2)</f>
        <v>0</v>
      </c>
      <c r="P45" s="159">
        <v>0</v>
      </c>
      <c r="Q45" s="159">
        <f>ROUND(E45*P45,2)</f>
        <v>0</v>
      </c>
      <c r="R45" s="160"/>
      <c r="S45" s="160" t="s">
        <v>173</v>
      </c>
      <c r="T45" s="161" t="s">
        <v>174</v>
      </c>
      <c r="U45" s="162">
        <v>0</v>
      </c>
      <c r="V45" s="162">
        <f>ROUND(E45*U45,2)</f>
        <v>0</v>
      </c>
      <c r="W45" s="162"/>
      <c r="X45" s="162" t="s">
        <v>240</v>
      </c>
      <c r="Y45" s="162" t="s">
        <v>175</v>
      </c>
      <c r="Z45" s="163"/>
      <c r="AA45" s="163"/>
      <c r="AB45" s="163"/>
      <c r="AC45" s="163"/>
      <c r="AD45" s="163"/>
      <c r="AE45" s="163"/>
      <c r="AF45" s="163"/>
      <c r="AG45" s="163" t="s">
        <v>270</v>
      </c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</row>
    <row r="46" spans="1:60" ht="33.75" outlineLevel="2" x14ac:dyDescent="0.2">
      <c r="A46" s="164"/>
      <c r="B46" s="165"/>
      <c r="C46" s="258" t="s">
        <v>1457</v>
      </c>
      <c r="D46" s="259"/>
      <c r="E46" s="259"/>
      <c r="F46" s="259"/>
      <c r="G46" s="259"/>
      <c r="H46" s="162"/>
      <c r="I46" s="162"/>
      <c r="J46" s="162"/>
      <c r="K46" s="162"/>
      <c r="L46" s="162"/>
      <c r="M46" s="162"/>
      <c r="N46" s="166"/>
      <c r="O46" s="166"/>
      <c r="P46" s="166"/>
      <c r="Q46" s="166"/>
      <c r="R46" s="162"/>
      <c r="S46" s="162"/>
      <c r="T46" s="162"/>
      <c r="U46" s="162"/>
      <c r="V46" s="162"/>
      <c r="W46" s="162"/>
      <c r="X46" s="162"/>
      <c r="Y46" s="162"/>
      <c r="Z46" s="163"/>
      <c r="AA46" s="163"/>
      <c r="AB46" s="163"/>
      <c r="AC46" s="163"/>
      <c r="AD46" s="163"/>
      <c r="AE46" s="163"/>
      <c r="AF46" s="163"/>
      <c r="AG46" s="163" t="s">
        <v>178</v>
      </c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73" t="str">
        <f>C46</f>
        <v>Odjištěný vývod motorovým spouštěčem pro (M3, M6, M7) reverzovaný pohon (servopohon)  o výkonu do 0,75 kW, 400V, přímý rozběh, stykače. Pojistková řadová svorkovnice s LED signalizací  ovládacího obvodu, pomocná, povelová relé. Třípolohový přepínač R-0-A - 1ks, třípolohový přepínač ZAV-0-OTE - 1ks, signálka OTEVŘENO, ZAVŘENO, PORUCHA - 3ks. Ovládací napětí 24V DC. Řadové svorky.</v>
      </c>
      <c r="BB46" s="163"/>
      <c r="BC46" s="163"/>
      <c r="BD46" s="163"/>
      <c r="BE46" s="163"/>
      <c r="BF46" s="163"/>
      <c r="BG46" s="163"/>
      <c r="BH46" s="163"/>
    </row>
    <row r="47" spans="1:60" outlineLevel="1" x14ac:dyDescent="0.2">
      <c r="A47" s="155">
        <v>23</v>
      </c>
      <c r="B47" s="156" t="s">
        <v>1458</v>
      </c>
      <c r="C47" s="157" t="s">
        <v>1459</v>
      </c>
      <c r="D47" s="158" t="s">
        <v>1119</v>
      </c>
      <c r="E47" s="159">
        <v>1</v>
      </c>
      <c r="F47" s="11"/>
      <c r="G47" s="160">
        <f>ROUND(E47*F47,2)</f>
        <v>0</v>
      </c>
      <c r="H47" s="11">
        <v>1834</v>
      </c>
      <c r="I47" s="160">
        <f>ROUND(E47*H47,2)</f>
        <v>1834</v>
      </c>
      <c r="J47" s="11">
        <v>0</v>
      </c>
      <c r="K47" s="160">
        <f>ROUND(E47*J47,2)</f>
        <v>0</v>
      </c>
      <c r="L47" s="160">
        <v>21</v>
      </c>
      <c r="M47" s="160">
        <f>G47*(1+L47/100)</f>
        <v>0</v>
      </c>
      <c r="N47" s="159">
        <v>0</v>
      </c>
      <c r="O47" s="159">
        <f>ROUND(E47*N47,2)</f>
        <v>0</v>
      </c>
      <c r="P47" s="159">
        <v>0</v>
      </c>
      <c r="Q47" s="159">
        <f>ROUND(E47*P47,2)</f>
        <v>0</v>
      </c>
      <c r="R47" s="160"/>
      <c r="S47" s="160" t="s">
        <v>173</v>
      </c>
      <c r="T47" s="161" t="s">
        <v>174</v>
      </c>
      <c r="U47" s="162">
        <v>0</v>
      </c>
      <c r="V47" s="162">
        <f>ROUND(E47*U47,2)</f>
        <v>0</v>
      </c>
      <c r="W47" s="162"/>
      <c r="X47" s="162" t="s">
        <v>240</v>
      </c>
      <c r="Y47" s="162" t="s">
        <v>175</v>
      </c>
      <c r="Z47" s="163"/>
      <c r="AA47" s="163"/>
      <c r="AB47" s="163"/>
      <c r="AC47" s="163"/>
      <c r="AD47" s="163"/>
      <c r="AE47" s="163"/>
      <c r="AF47" s="163"/>
      <c r="AG47" s="163" t="s">
        <v>270</v>
      </c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</row>
    <row r="48" spans="1:60" ht="22.5" outlineLevel="2" x14ac:dyDescent="0.2">
      <c r="A48" s="164"/>
      <c r="B48" s="165"/>
      <c r="C48" s="258" t="s">
        <v>1460</v>
      </c>
      <c r="D48" s="259"/>
      <c r="E48" s="259"/>
      <c r="F48" s="259"/>
      <c r="G48" s="259"/>
      <c r="H48" s="162"/>
      <c r="I48" s="162"/>
      <c r="J48" s="162"/>
      <c r="K48" s="162"/>
      <c r="L48" s="162"/>
      <c r="M48" s="162"/>
      <c r="N48" s="166"/>
      <c r="O48" s="166"/>
      <c r="P48" s="166"/>
      <c r="Q48" s="166"/>
      <c r="R48" s="162"/>
      <c r="S48" s="162"/>
      <c r="T48" s="162"/>
      <c r="U48" s="162"/>
      <c r="V48" s="162"/>
      <c r="W48" s="162"/>
      <c r="X48" s="162"/>
      <c r="Y48" s="162"/>
      <c r="Z48" s="163"/>
      <c r="AA48" s="163"/>
      <c r="AB48" s="163"/>
      <c r="AC48" s="163"/>
      <c r="AD48" s="163"/>
      <c r="AE48" s="163"/>
      <c r="AF48" s="163"/>
      <c r="AG48" s="163" t="s">
        <v>178</v>
      </c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73" t="str">
        <f>C48</f>
        <v>Vývod vybavený kombichráničem pro zásuvku čerpadla podlahových vod (M5) o výkonu do 0,55 kW, 230V, přímý rozběh (čerpadlo s vlastním plovákem), Proudový chránič s nadproudovou ochranou 10B/1N/0,03, reziduální proud 30mA. Řadové svorky.</v>
      </c>
      <c r="BB48" s="163"/>
      <c r="BC48" s="163"/>
      <c r="BD48" s="163"/>
      <c r="BE48" s="163"/>
      <c r="BF48" s="163"/>
      <c r="BG48" s="163"/>
      <c r="BH48" s="163"/>
    </row>
    <row r="49" spans="1:60" outlineLevel="1" x14ac:dyDescent="0.2">
      <c r="A49" s="155">
        <v>24</v>
      </c>
      <c r="B49" s="156" t="s">
        <v>1461</v>
      </c>
      <c r="C49" s="157" t="s">
        <v>1462</v>
      </c>
      <c r="D49" s="158" t="s">
        <v>1119</v>
      </c>
      <c r="E49" s="159">
        <v>2</v>
      </c>
      <c r="F49" s="11"/>
      <c r="G49" s="160">
        <f>ROUND(E49*F49,2)</f>
        <v>0</v>
      </c>
      <c r="H49" s="11">
        <v>2878</v>
      </c>
      <c r="I49" s="160">
        <f>ROUND(E49*H49,2)</f>
        <v>5756</v>
      </c>
      <c r="J49" s="11">
        <v>0</v>
      </c>
      <c r="K49" s="160">
        <f>ROUND(E49*J49,2)</f>
        <v>0</v>
      </c>
      <c r="L49" s="160">
        <v>21</v>
      </c>
      <c r="M49" s="160">
        <f>G49*(1+L49/100)</f>
        <v>0</v>
      </c>
      <c r="N49" s="159">
        <v>0</v>
      </c>
      <c r="O49" s="159">
        <f>ROUND(E49*N49,2)</f>
        <v>0</v>
      </c>
      <c r="P49" s="159">
        <v>0</v>
      </c>
      <c r="Q49" s="159">
        <f>ROUND(E49*P49,2)</f>
        <v>0</v>
      </c>
      <c r="R49" s="160"/>
      <c r="S49" s="160" t="s">
        <v>173</v>
      </c>
      <c r="T49" s="161" t="s">
        <v>174</v>
      </c>
      <c r="U49" s="162">
        <v>0</v>
      </c>
      <c r="V49" s="162">
        <f>ROUND(E49*U49,2)</f>
        <v>0</v>
      </c>
      <c r="W49" s="162"/>
      <c r="X49" s="162" t="s">
        <v>240</v>
      </c>
      <c r="Y49" s="162" t="s">
        <v>175</v>
      </c>
      <c r="Z49" s="163"/>
      <c r="AA49" s="163"/>
      <c r="AB49" s="163"/>
      <c r="AC49" s="163"/>
      <c r="AD49" s="163"/>
      <c r="AE49" s="163"/>
      <c r="AF49" s="163"/>
      <c r="AG49" s="163" t="s">
        <v>270</v>
      </c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</row>
    <row r="50" spans="1:60" ht="22.5" outlineLevel="2" x14ac:dyDescent="0.2">
      <c r="A50" s="164"/>
      <c r="B50" s="165"/>
      <c r="C50" s="258" t="s">
        <v>1463</v>
      </c>
      <c r="D50" s="259"/>
      <c r="E50" s="259"/>
      <c r="F50" s="259"/>
      <c r="G50" s="259"/>
      <c r="H50" s="162"/>
      <c r="I50" s="162"/>
      <c r="J50" s="162"/>
      <c r="K50" s="162"/>
      <c r="L50" s="162"/>
      <c r="M50" s="162"/>
      <c r="N50" s="166"/>
      <c r="O50" s="166"/>
      <c r="P50" s="166"/>
      <c r="Q50" s="166"/>
      <c r="R50" s="162"/>
      <c r="S50" s="162"/>
      <c r="T50" s="162"/>
      <c r="U50" s="162"/>
      <c r="V50" s="162"/>
      <c r="W50" s="162"/>
      <c r="X50" s="162"/>
      <c r="Y50" s="162"/>
      <c r="Z50" s="163"/>
      <c r="AA50" s="163"/>
      <c r="AB50" s="163"/>
      <c r="AC50" s="163"/>
      <c r="AD50" s="163"/>
      <c r="AE50" s="163"/>
      <c r="AF50" s="163"/>
      <c r="AG50" s="163" t="s">
        <v>178</v>
      </c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73" t="str">
        <f>C50</f>
        <v>Odjištěný vývod proudovým chráničem 6B/1N/0.03A s nadproudovou ochranou, stykač, pomocná, povelová relé, Ovládací napětí 230V. Řadové svorky.</v>
      </c>
      <c r="BB50" s="163"/>
      <c r="BC50" s="163"/>
      <c r="BD50" s="163"/>
      <c r="BE50" s="163"/>
      <c r="BF50" s="163"/>
      <c r="BG50" s="163"/>
      <c r="BH50" s="163"/>
    </row>
    <row r="51" spans="1:60" outlineLevel="1" x14ac:dyDescent="0.2">
      <c r="A51" s="155">
        <v>25</v>
      </c>
      <c r="B51" s="156" t="s">
        <v>1464</v>
      </c>
      <c r="C51" s="157" t="s">
        <v>1465</v>
      </c>
      <c r="D51" s="158" t="s">
        <v>1119</v>
      </c>
      <c r="E51" s="159">
        <v>1</v>
      </c>
      <c r="F51" s="11"/>
      <c r="G51" s="160">
        <f>ROUND(E51*F51,2)</f>
        <v>0</v>
      </c>
      <c r="H51" s="11">
        <v>565</v>
      </c>
      <c r="I51" s="160">
        <f>ROUND(E51*H51,2)</f>
        <v>565</v>
      </c>
      <c r="J51" s="11">
        <v>0</v>
      </c>
      <c r="K51" s="160">
        <f>ROUND(E51*J51,2)</f>
        <v>0</v>
      </c>
      <c r="L51" s="160">
        <v>21</v>
      </c>
      <c r="M51" s="160">
        <f>G51*(1+L51/100)</f>
        <v>0</v>
      </c>
      <c r="N51" s="159">
        <v>0</v>
      </c>
      <c r="O51" s="159">
        <f>ROUND(E51*N51,2)</f>
        <v>0</v>
      </c>
      <c r="P51" s="159">
        <v>0</v>
      </c>
      <c r="Q51" s="159">
        <f>ROUND(E51*P51,2)</f>
        <v>0</v>
      </c>
      <c r="R51" s="160"/>
      <c r="S51" s="160" t="s">
        <v>173</v>
      </c>
      <c r="T51" s="161" t="s">
        <v>174</v>
      </c>
      <c r="U51" s="162">
        <v>0</v>
      </c>
      <c r="V51" s="162">
        <f>ROUND(E51*U51,2)</f>
        <v>0</v>
      </c>
      <c r="W51" s="162"/>
      <c r="X51" s="162" t="s">
        <v>240</v>
      </c>
      <c r="Y51" s="162" t="s">
        <v>175</v>
      </c>
      <c r="Z51" s="163"/>
      <c r="AA51" s="163"/>
      <c r="AB51" s="163"/>
      <c r="AC51" s="163"/>
      <c r="AD51" s="163"/>
      <c r="AE51" s="163"/>
      <c r="AF51" s="163"/>
      <c r="AG51" s="163" t="s">
        <v>270</v>
      </c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</row>
    <row r="52" spans="1:60" outlineLevel="2" x14ac:dyDescent="0.2">
      <c r="A52" s="164"/>
      <c r="B52" s="165"/>
      <c r="C52" s="258" t="s">
        <v>1466</v>
      </c>
      <c r="D52" s="259"/>
      <c r="E52" s="259"/>
      <c r="F52" s="259"/>
      <c r="G52" s="259"/>
      <c r="H52" s="162"/>
      <c r="I52" s="162"/>
      <c r="J52" s="162"/>
      <c r="K52" s="162"/>
      <c r="L52" s="162"/>
      <c r="M52" s="162"/>
      <c r="N52" s="166"/>
      <c r="O52" s="166"/>
      <c r="P52" s="166"/>
      <c r="Q52" s="166"/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3"/>
      <c r="AE52" s="163"/>
      <c r="AF52" s="163"/>
      <c r="AG52" s="163" t="s">
        <v>178</v>
      </c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</row>
    <row r="53" spans="1:60" outlineLevel="1" x14ac:dyDescent="0.2">
      <c r="A53" s="155">
        <v>26</v>
      </c>
      <c r="B53" s="156" t="s">
        <v>1467</v>
      </c>
      <c r="C53" s="157" t="s">
        <v>1468</v>
      </c>
      <c r="D53" s="158" t="s">
        <v>1119</v>
      </c>
      <c r="E53" s="159">
        <v>2</v>
      </c>
      <c r="F53" s="11"/>
      <c r="G53" s="160">
        <f>ROUND(E53*F53,2)</f>
        <v>0</v>
      </c>
      <c r="H53" s="11">
        <v>181</v>
      </c>
      <c r="I53" s="160">
        <f>ROUND(E53*H53,2)</f>
        <v>362</v>
      </c>
      <c r="J53" s="11">
        <v>0</v>
      </c>
      <c r="K53" s="160">
        <f>ROUND(E53*J53,2)</f>
        <v>0</v>
      </c>
      <c r="L53" s="160">
        <v>21</v>
      </c>
      <c r="M53" s="160">
        <f>G53*(1+L53/100)</f>
        <v>0</v>
      </c>
      <c r="N53" s="159">
        <v>0</v>
      </c>
      <c r="O53" s="159">
        <f>ROUND(E53*N53,2)</f>
        <v>0</v>
      </c>
      <c r="P53" s="159">
        <v>0</v>
      </c>
      <c r="Q53" s="159">
        <f>ROUND(E53*P53,2)</f>
        <v>0</v>
      </c>
      <c r="R53" s="160"/>
      <c r="S53" s="160" t="s">
        <v>173</v>
      </c>
      <c r="T53" s="161" t="s">
        <v>174</v>
      </c>
      <c r="U53" s="162">
        <v>0</v>
      </c>
      <c r="V53" s="162">
        <f>ROUND(E53*U53,2)</f>
        <v>0</v>
      </c>
      <c r="W53" s="162"/>
      <c r="X53" s="162" t="s">
        <v>240</v>
      </c>
      <c r="Y53" s="162" t="s">
        <v>175</v>
      </c>
      <c r="Z53" s="163"/>
      <c r="AA53" s="163"/>
      <c r="AB53" s="163"/>
      <c r="AC53" s="163"/>
      <c r="AD53" s="163"/>
      <c r="AE53" s="163"/>
      <c r="AF53" s="163"/>
      <c r="AG53" s="163" t="s">
        <v>270</v>
      </c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</row>
    <row r="54" spans="1:60" outlineLevel="2" x14ac:dyDescent="0.2">
      <c r="A54" s="164"/>
      <c r="B54" s="165"/>
      <c r="C54" s="258" t="s">
        <v>1469</v>
      </c>
      <c r="D54" s="259"/>
      <c r="E54" s="259"/>
      <c r="F54" s="259"/>
      <c r="G54" s="259"/>
      <c r="H54" s="162"/>
      <c r="I54" s="162"/>
      <c r="J54" s="162"/>
      <c r="K54" s="162"/>
      <c r="L54" s="162"/>
      <c r="M54" s="162"/>
      <c r="N54" s="166"/>
      <c r="O54" s="166"/>
      <c r="P54" s="166"/>
      <c r="Q54" s="166"/>
      <c r="R54" s="162"/>
      <c r="S54" s="162"/>
      <c r="T54" s="162"/>
      <c r="U54" s="162"/>
      <c r="V54" s="162"/>
      <c r="W54" s="162"/>
      <c r="X54" s="162"/>
      <c r="Y54" s="162"/>
      <c r="Z54" s="163"/>
      <c r="AA54" s="163"/>
      <c r="AB54" s="163"/>
      <c r="AC54" s="163"/>
      <c r="AD54" s="163"/>
      <c r="AE54" s="163"/>
      <c r="AF54" s="163"/>
      <c r="AG54" s="163" t="s">
        <v>178</v>
      </c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73" t="str">
        <f>C54</f>
        <v>Odjištěný vývod pojistkovou řadovou svorkovnicí s LED signalizací pro senzor MaR s analogovým výstupem 1x4-20mA. Řadové svorky.</v>
      </c>
      <c r="BB54" s="163"/>
      <c r="BC54" s="163"/>
      <c r="BD54" s="163"/>
      <c r="BE54" s="163"/>
      <c r="BF54" s="163"/>
      <c r="BG54" s="163"/>
      <c r="BH54" s="163"/>
    </row>
    <row r="55" spans="1:60" outlineLevel="1" x14ac:dyDescent="0.2">
      <c r="A55" s="155">
        <v>27</v>
      </c>
      <c r="B55" s="156" t="s">
        <v>1470</v>
      </c>
      <c r="C55" s="157" t="s">
        <v>1471</v>
      </c>
      <c r="D55" s="158" t="s">
        <v>1406</v>
      </c>
      <c r="E55" s="159">
        <v>1</v>
      </c>
      <c r="F55" s="11"/>
      <c r="G55" s="160">
        <f>ROUND(E55*F55,2)</f>
        <v>0</v>
      </c>
      <c r="H55" s="11">
        <v>2300</v>
      </c>
      <c r="I55" s="160">
        <f>ROUND(E55*H55,2)</f>
        <v>2300</v>
      </c>
      <c r="J55" s="11">
        <v>0</v>
      </c>
      <c r="K55" s="160">
        <f>ROUND(E55*J55,2)</f>
        <v>0</v>
      </c>
      <c r="L55" s="160">
        <v>21</v>
      </c>
      <c r="M55" s="160">
        <f>G55*(1+L55/100)</f>
        <v>0</v>
      </c>
      <c r="N55" s="159">
        <v>0</v>
      </c>
      <c r="O55" s="159">
        <f>ROUND(E55*N55,2)</f>
        <v>0</v>
      </c>
      <c r="P55" s="159">
        <v>0</v>
      </c>
      <c r="Q55" s="159">
        <f>ROUND(E55*P55,2)</f>
        <v>0</v>
      </c>
      <c r="R55" s="160"/>
      <c r="S55" s="160" t="s">
        <v>173</v>
      </c>
      <c r="T55" s="161" t="s">
        <v>174</v>
      </c>
      <c r="U55" s="162">
        <v>0</v>
      </c>
      <c r="V55" s="162">
        <f>ROUND(E55*U55,2)</f>
        <v>0</v>
      </c>
      <c r="W55" s="162"/>
      <c r="X55" s="162" t="s">
        <v>240</v>
      </c>
      <c r="Y55" s="162" t="s">
        <v>175</v>
      </c>
      <c r="Z55" s="163"/>
      <c r="AA55" s="163"/>
      <c r="AB55" s="163"/>
      <c r="AC55" s="163"/>
      <c r="AD55" s="163"/>
      <c r="AE55" s="163"/>
      <c r="AF55" s="163"/>
      <c r="AG55" s="163" t="s">
        <v>270</v>
      </c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</row>
    <row r="56" spans="1:60" ht="22.5" outlineLevel="2" x14ac:dyDescent="0.2">
      <c r="A56" s="164"/>
      <c r="B56" s="165"/>
      <c r="C56" s="258" t="s">
        <v>1472</v>
      </c>
      <c r="D56" s="259"/>
      <c r="E56" s="259"/>
      <c r="F56" s="259"/>
      <c r="G56" s="259"/>
      <c r="H56" s="162"/>
      <c r="I56" s="162"/>
      <c r="J56" s="162"/>
      <c r="K56" s="162"/>
      <c r="L56" s="162"/>
      <c r="M56" s="162"/>
      <c r="N56" s="166"/>
      <c r="O56" s="166"/>
      <c r="P56" s="166"/>
      <c r="Q56" s="166"/>
      <c r="R56" s="162"/>
      <c r="S56" s="162"/>
      <c r="T56" s="162"/>
      <c r="U56" s="162"/>
      <c r="V56" s="162"/>
      <c r="W56" s="162"/>
      <c r="X56" s="162"/>
      <c r="Y56" s="162"/>
      <c r="Z56" s="163"/>
      <c r="AA56" s="163"/>
      <c r="AB56" s="163"/>
      <c r="AC56" s="163"/>
      <c r="AD56" s="163"/>
      <c r="AE56" s="163"/>
      <c r="AF56" s="163"/>
      <c r="AG56" s="163" t="s">
        <v>178</v>
      </c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73" t="str">
        <f>C56</f>
        <v>Odjištěný vývod pojistkovou řadovou svorkovnicí s LED signalizací pro senzor MaR s analogovým výstupem 4-20mA, 24V DC, včetně přepěťových ochran na vstupu do ŘS. Řadové svorky.</v>
      </c>
      <c r="BB56" s="163"/>
      <c r="BC56" s="163"/>
      <c r="BD56" s="163"/>
      <c r="BE56" s="163"/>
      <c r="BF56" s="163"/>
      <c r="BG56" s="163"/>
      <c r="BH56" s="163"/>
    </row>
    <row r="57" spans="1:60" outlineLevel="1" x14ac:dyDescent="0.2">
      <c r="A57" s="155">
        <v>28</v>
      </c>
      <c r="B57" s="156" t="s">
        <v>1473</v>
      </c>
      <c r="C57" s="157" t="s">
        <v>1474</v>
      </c>
      <c r="D57" s="158" t="s">
        <v>1119</v>
      </c>
      <c r="E57" s="159">
        <v>1</v>
      </c>
      <c r="F57" s="11"/>
      <c r="G57" s="160">
        <f>ROUND(E57*F57,2)</f>
        <v>0</v>
      </c>
      <c r="H57" s="11">
        <v>1500</v>
      </c>
      <c r="I57" s="160">
        <f>ROUND(E57*H57,2)</f>
        <v>1500</v>
      </c>
      <c r="J57" s="11">
        <v>0</v>
      </c>
      <c r="K57" s="160">
        <f>ROUND(E57*J57,2)</f>
        <v>0</v>
      </c>
      <c r="L57" s="160">
        <v>21</v>
      </c>
      <c r="M57" s="160">
        <f>G57*(1+L57/100)</f>
        <v>0</v>
      </c>
      <c r="N57" s="159">
        <v>0</v>
      </c>
      <c r="O57" s="159">
        <f>ROUND(E57*N57,2)</f>
        <v>0</v>
      </c>
      <c r="P57" s="159">
        <v>0</v>
      </c>
      <c r="Q57" s="159">
        <f>ROUND(E57*P57,2)</f>
        <v>0</v>
      </c>
      <c r="R57" s="160"/>
      <c r="S57" s="160" t="s">
        <v>173</v>
      </c>
      <c r="T57" s="161" t="s">
        <v>174</v>
      </c>
      <c r="U57" s="162">
        <v>0</v>
      </c>
      <c r="V57" s="162">
        <f>ROUND(E57*U57,2)</f>
        <v>0</v>
      </c>
      <c r="W57" s="162"/>
      <c r="X57" s="162" t="s">
        <v>240</v>
      </c>
      <c r="Y57" s="162" t="s">
        <v>175</v>
      </c>
      <c r="Z57" s="163"/>
      <c r="AA57" s="163"/>
      <c r="AB57" s="163"/>
      <c r="AC57" s="163"/>
      <c r="AD57" s="163"/>
      <c r="AE57" s="163"/>
      <c r="AF57" s="163"/>
      <c r="AG57" s="163" t="s">
        <v>270</v>
      </c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</row>
    <row r="58" spans="1:60" ht="22.5" outlineLevel="2" x14ac:dyDescent="0.2">
      <c r="A58" s="164"/>
      <c r="B58" s="165"/>
      <c r="C58" s="258" t="s">
        <v>1475</v>
      </c>
      <c r="D58" s="259"/>
      <c r="E58" s="259"/>
      <c r="F58" s="259"/>
      <c r="G58" s="259"/>
      <c r="H58" s="162"/>
      <c r="I58" s="162"/>
      <c r="J58" s="162"/>
      <c r="K58" s="162"/>
      <c r="L58" s="162"/>
      <c r="M58" s="162"/>
      <c r="N58" s="166"/>
      <c r="O58" s="166"/>
      <c r="P58" s="166"/>
      <c r="Q58" s="166"/>
      <c r="R58" s="162"/>
      <c r="S58" s="162"/>
      <c r="T58" s="162"/>
      <c r="U58" s="162"/>
      <c r="V58" s="162"/>
      <c r="W58" s="162"/>
      <c r="X58" s="162"/>
      <c r="Y58" s="162"/>
      <c r="Z58" s="163"/>
      <c r="AA58" s="163"/>
      <c r="AB58" s="163"/>
      <c r="AC58" s="163"/>
      <c r="AD58" s="163"/>
      <c r="AE58" s="163"/>
      <c r="AF58" s="163"/>
      <c r="AG58" s="163" t="s">
        <v>178</v>
      </c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73" t="str">
        <f>C58</f>
        <v>Odjištěný vývod pojistkovou řadovou svorkovnicí s LED signalizací pro senzor MaR s 2 x digitálním výstupem 0/1. Pomocná relé. Řadové svorky.</v>
      </c>
      <c r="BB58" s="163"/>
      <c r="BC58" s="163"/>
      <c r="BD58" s="163"/>
      <c r="BE58" s="163"/>
      <c r="BF58" s="163"/>
      <c r="BG58" s="163"/>
      <c r="BH58" s="163"/>
    </row>
    <row r="59" spans="1:60" outlineLevel="1" x14ac:dyDescent="0.2">
      <c r="A59" s="155">
        <v>29</v>
      </c>
      <c r="B59" s="156" t="s">
        <v>1476</v>
      </c>
      <c r="C59" s="157" t="s">
        <v>1477</v>
      </c>
      <c r="D59" s="158" t="s">
        <v>1406</v>
      </c>
      <c r="E59" s="159">
        <v>4</v>
      </c>
      <c r="F59" s="11"/>
      <c r="G59" s="160">
        <f>ROUND(E59*F59,2)</f>
        <v>0</v>
      </c>
      <c r="H59" s="11">
        <v>802</v>
      </c>
      <c r="I59" s="160">
        <f>ROUND(E59*H59,2)</f>
        <v>3208</v>
      </c>
      <c r="J59" s="11">
        <v>0</v>
      </c>
      <c r="K59" s="160">
        <f>ROUND(E59*J59,2)</f>
        <v>0</v>
      </c>
      <c r="L59" s="160">
        <v>21</v>
      </c>
      <c r="M59" s="160">
        <f>G59*(1+L59/100)</f>
        <v>0</v>
      </c>
      <c r="N59" s="159">
        <v>0</v>
      </c>
      <c r="O59" s="159">
        <f>ROUND(E59*N59,2)</f>
        <v>0</v>
      </c>
      <c r="P59" s="159">
        <v>0</v>
      </c>
      <c r="Q59" s="159">
        <f>ROUND(E59*P59,2)</f>
        <v>0</v>
      </c>
      <c r="R59" s="160"/>
      <c r="S59" s="160" t="s">
        <v>173</v>
      </c>
      <c r="T59" s="161" t="s">
        <v>174</v>
      </c>
      <c r="U59" s="162">
        <v>0</v>
      </c>
      <c r="V59" s="162">
        <f>ROUND(E59*U59,2)</f>
        <v>0</v>
      </c>
      <c r="W59" s="162"/>
      <c r="X59" s="162" t="s">
        <v>240</v>
      </c>
      <c r="Y59" s="162" t="s">
        <v>175</v>
      </c>
      <c r="Z59" s="163"/>
      <c r="AA59" s="163"/>
      <c r="AB59" s="163"/>
      <c r="AC59" s="163"/>
      <c r="AD59" s="163"/>
      <c r="AE59" s="163"/>
      <c r="AF59" s="163"/>
      <c r="AG59" s="163" t="s">
        <v>270</v>
      </c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</row>
    <row r="60" spans="1:60" ht="22.5" outlineLevel="2" x14ac:dyDescent="0.2">
      <c r="A60" s="164"/>
      <c r="B60" s="165"/>
      <c r="C60" s="258" t="s">
        <v>1478</v>
      </c>
      <c r="D60" s="259"/>
      <c r="E60" s="259"/>
      <c r="F60" s="259"/>
      <c r="G60" s="259"/>
      <c r="H60" s="162"/>
      <c r="I60" s="162"/>
      <c r="J60" s="162"/>
      <c r="K60" s="162"/>
      <c r="L60" s="162"/>
      <c r="M60" s="162"/>
      <c r="N60" s="166"/>
      <c r="O60" s="166"/>
      <c r="P60" s="166"/>
      <c r="Q60" s="166"/>
      <c r="R60" s="162"/>
      <c r="S60" s="162"/>
      <c r="T60" s="162"/>
      <c r="U60" s="162"/>
      <c r="V60" s="162"/>
      <c r="W60" s="162"/>
      <c r="X60" s="162"/>
      <c r="Y60" s="162"/>
      <c r="Z60" s="163"/>
      <c r="AA60" s="163"/>
      <c r="AB60" s="163"/>
      <c r="AC60" s="163"/>
      <c r="AD60" s="163"/>
      <c r="AE60" s="163"/>
      <c r="AF60" s="163"/>
      <c r="AG60" s="163" t="s">
        <v>178</v>
      </c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73" t="str">
        <f>C60</f>
        <v>Odjištěný vývod pojistkovou řadovou svorkovnicí s LED signalizací pro senzor MaR s digitálním výstupem 0/1, pomocné relé. Řadové svorky.</v>
      </c>
      <c r="BB60" s="163"/>
      <c r="BC60" s="163"/>
      <c r="BD60" s="163"/>
      <c r="BE60" s="163"/>
      <c r="BF60" s="163"/>
      <c r="BG60" s="163"/>
      <c r="BH60" s="163"/>
    </row>
    <row r="61" spans="1:60" outlineLevel="1" x14ac:dyDescent="0.2">
      <c r="A61" s="155">
        <v>30</v>
      </c>
      <c r="B61" s="156" t="s">
        <v>1479</v>
      </c>
      <c r="C61" s="157" t="s">
        <v>1480</v>
      </c>
      <c r="D61" s="158" t="s">
        <v>1406</v>
      </c>
      <c r="E61" s="159">
        <v>1</v>
      </c>
      <c r="F61" s="11"/>
      <c r="G61" s="160">
        <f>ROUND(E61*F61,2)</f>
        <v>0</v>
      </c>
      <c r="H61" s="11">
        <v>1221</v>
      </c>
      <c r="I61" s="160">
        <f>ROUND(E61*H61,2)</f>
        <v>1221</v>
      </c>
      <c r="J61" s="11">
        <v>0</v>
      </c>
      <c r="K61" s="160">
        <f>ROUND(E61*J61,2)</f>
        <v>0</v>
      </c>
      <c r="L61" s="160">
        <v>21</v>
      </c>
      <c r="M61" s="160">
        <f>G61*(1+L61/100)</f>
        <v>0</v>
      </c>
      <c r="N61" s="159">
        <v>0</v>
      </c>
      <c r="O61" s="159">
        <f>ROUND(E61*N61,2)</f>
        <v>0</v>
      </c>
      <c r="P61" s="159">
        <v>0</v>
      </c>
      <c r="Q61" s="159">
        <f>ROUND(E61*P61,2)</f>
        <v>0</v>
      </c>
      <c r="R61" s="160"/>
      <c r="S61" s="160" t="s">
        <v>173</v>
      </c>
      <c r="T61" s="161" t="s">
        <v>174</v>
      </c>
      <c r="U61" s="162">
        <v>0</v>
      </c>
      <c r="V61" s="162">
        <f>ROUND(E61*U61,2)</f>
        <v>0</v>
      </c>
      <c r="W61" s="162"/>
      <c r="X61" s="162" t="s">
        <v>240</v>
      </c>
      <c r="Y61" s="162" t="s">
        <v>175</v>
      </c>
      <c r="Z61" s="163"/>
      <c r="AA61" s="163"/>
      <c r="AB61" s="163"/>
      <c r="AC61" s="163"/>
      <c r="AD61" s="163"/>
      <c r="AE61" s="163"/>
      <c r="AF61" s="163"/>
      <c r="AG61" s="163" t="s">
        <v>270</v>
      </c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</row>
    <row r="62" spans="1:60" ht="22.5" outlineLevel="2" x14ac:dyDescent="0.2">
      <c r="A62" s="164"/>
      <c r="B62" s="165"/>
      <c r="C62" s="258" t="s">
        <v>1481</v>
      </c>
      <c r="D62" s="259"/>
      <c r="E62" s="259"/>
      <c r="F62" s="259"/>
      <c r="G62" s="259"/>
      <c r="H62" s="162"/>
      <c r="I62" s="162"/>
      <c r="J62" s="162"/>
      <c r="K62" s="162"/>
      <c r="L62" s="162"/>
      <c r="M62" s="162"/>
      <c r="N62" s="166"/>
      <c r="O62" s="166"/>
      <c r="P62" s="166"/>
      <c r="Q62" s="166"/>
      <c r="R62" s="162"/>
      <c r="S62" s="162"/>
      <c r="T62" s="162"/>
      <c r="U62" s="162"/>
      <c r="V62" s="162"/>
      <c r="W62" s="162"/>
      <c r="X62" s="162"/>
      <c r="Y62" s="162"/>
      <c r="Z62" s="163"/>
      <c r="AA62" s="163"/>
      <c r="AB62" s="163"/>
      <c r="AC62" s="163"/>
      <c r="AD62" s="163"/>
      <c r="AE62" s="163"/>
      <c r="AF62" s="163"/>
      <c r="AG62" s="163" t="s">
        <v>178</v>
      </c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73" t="str">
        <f>C62</f>
        <v>Odjištěný vývod pojistkovou řadovou svorkovnicí s LED signalizací pro senzor MaR s analogovým výstupem 1x4-20mA a 2 x digitálním výstupem 0/1. Pomocná relé. Řadové svorky.</v>
      </c>
      <c r="BB62" s="163"/>
      <c r="BC62" s="163"/>
      <c r="BD62" s="163"/>
      <c r="BE62" s="163"/>
      <c r="BF62" s="163"/>
      <c r="BG62" s="163"/>
      <c r="BH62" s="163"/>
    </row>
    <row r="63" spans="1:60" outlineLevel="1" x14ac:dyDescent="0.2">
      <c r="A63" s="195">
        <v>31</v>
      </c>
      <c r="B63" s="196" t="s">
        <v>1482</v>
      </c>
      <c r="C63" s="197" t="s">
        <v>1483</v>
      </c>
      <c r="D63" s="198" t="s">
        <v>1406</v>
      </c>
      <c r="E63" s="199">
        <v>4</v>
      </c>
      <c r="F63" s="12"/>
      <c r="G63" s="200">
        <f>ROUND(E63*F63,2)</f>
        <v>0</v>
      </c>
      <c r="H63" s="12">
        <v>74</v>
      </c>
      <c r="I63" s="200">
        <f>ROUND(E63*H63,2)</f>
        <v>296</v>
      </c>
      <c r="J63" s="12">
        <v>0</v>
      </c>
      <c r="K63" s="200">
        <f>ROUND(E63*J63,2)</f>
        <v>0</v>
      </c>
      <c r="L63" s="200">
        <v>21</v>
      </c>
      <c r="M63" s="200">
        <f>G63*(1+L63/100)</f>
        <v>0</v>
      </c>
      <c r="N63" s="199">
        <v>0</v>
      </c>
      <c r="O63" s="199">
        <f>ROUND(E63*N63,2)</f>
        <v>0</v>
      </c>
      <c r="P63" s="199">
        <v>0</v>
      </c>
      <c r="Q63" s="199">
        <f>ROUND(E63*P63,2)</f>
        <v>0</v>
      </c>
      <c r="R63" s="200"/>
      <c r="S63" s="200" t="s">
        <v>173</v>
      </c>
      <c r="T63" s="201" t="s">
        <v>174</v>
      </c>
      <c r="U63" s="162">
        <v>0</v>
      </c>
      <c r="V63" s="162">
        <f>ROUND(E63*U63,2)</f>
        <v>0</v>
      </c>
      <c r="W63" s="162"/>
      <c r="X63" s="162" t="s">
        <v>240</v>
      </c>
      <c r="Y63" s="162" t="s">
        <v>175</v>
      </c>
      <c r="Z63" s="163"/>
      <c r="AA63" s="163"/>
      <c r="AB63" s="163"/>
      <c r="AC63" s="163"/>
      <c r="AD63" s="163"/>
      <c r="AE63" s="163"/>
      <c r="AF63" s="163"/>
      <c r="AG63" s="163" t="s">
        <v>270</v>
      </c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</row>
    <row r="64" spans="1:60" outlineLevel="1" x14ac:dyDescent="0.2">
      <c r="A64" s="195">
        <v>32</v>
      </c>
      <c r="B64" s="196" t="s">
        <v>1484</v>
      </c>
      <c r="C64" s="197" t="s">
        <v>1485</v>
      </c>
      <c r="D64" s="198" t="s">
        <v>1406</v>
      </c>
      <c r="E64" s="199">
        <v>4</v>
      </c>
      <c r="F64" s="12"/>
      <c r="G64" s="200">
        <f>ROUND(E64*F64,2)</f>
        <v>0</v>
      </c>
      <c r="H64" s="12">
        <v>6</v>
      </c>
      <c r="I64" s="200">
        <f>ROUND(E64*H64,2)</f>
        <v>24</v>
      </c>
      <c r="J64" s="12">
        <v>0</v>
      </c>
      <c r="K64" s="200">
        <f>ROUND(E64*J64,2)</f>
        <v>0</v>
      </c>
      <c r="L64" s="200">
        <v>21</v>
      </c>
      <c r="M64" s="200">
        <f>G64*(1+L64/100)</f>
        <v>0</v>
      </c>
      <c r="N64" s="199">
        <v>0</v>
      </c>
      <c r="O64" s="199">
        <f>ROUND(E64*N64,2)</f>
        <v>0</v>
      </c>
      <c r="P64" s="199">
        <v>0</v>
      </c>
      <c r="Q64" s="199">
        <f>ROUND(E64*P64,2)</f>
        <v>0</v>
      </c>
      <c r="R64" s="200"/>
      <c r="S64" s="200" t="s">
        <v>173</v>
      </c>
      <c r="T64" s="201" t="s">
        <v>174</v>
      </c>
      <c r="U64" s="162">
        <v>0</v>
      </c>
      <c r="V64" s="162">
        <f>ROUND(E64*U64,2)</f>
        <v>0</v>
      </c>
      <c r="W64" s="162"/>
      <c r="X64" s="162" t="s">
        <v>240</v>
      </c>
      <c r="Y64" s="162" t="s">
        <v>175</v>
      </c>
      <c r="Z64" s="163"/>
      <c r="AA64" s="163"/>
      <c r="AB64" s="163"/>
      <c r="AC64" s="163"/>
      <c r="AD64" s="163"/>
      <c r="AE64" s="163"/>
      <c r="AF64" s="163"/>
      <c r="AG64" s="163" t="s">
        <v>270</v>
      </c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</row>
    <row r="65" spans="1:60" outlineLevel="1" x14ac:dyDescent="0.2">
      <c r="A65" s="195">
        <v>33</v>
      </c>
      <c r="B65" s="196" t="s">
        <v>1486</v>
      </c>
      <c r="C65" s="197" t="s">
        <v>1487</v>
      </c>
      <c r="D65" s="198" t="s">
        <v>1406</v>
      </c>
      <c r="E65" s="199">
        <v>4</v>
      </c>
      <c r="F65" s="12"/>
      <c r="G65" s="200">
        <f>ROUND(E65*F65,2)</f>
        <v>0</v>
      </c>
      <c r="H65" s="12">
        <v>379</v>
      </c>
      <c r="I65" s="200">
        <f>ROUND(E65*H65,2)</f>
        <v>1516</v>
      </c>
      <c r="J65" s="12">
        <v>0</v>
      </c>
      <c r="K65" s="200">
        <f>ROUND(E65*J65,2)</f>
        <v>0</v>
      </c>
      <c r="L65" s="200">
        <v>21</v>
      </c>
      <c r="M65" s="200">
        <f>G65*(1+L65/100)</f>
        <v>0</v>
      </c>
      <c r="N65" s="199">
        <v>0</v>
      </c>
      <c r="O65" s="199">
        <f>ROUND(E65*N65,2)</f>
        <v>0</v>
      </c>
      <c r="P65" s="199">
        <v>0</v>
      </c>
      <c r="Q65" s="199">
        <f>ROUND(E65*P65,2)</f>
        <v>0</v>
      </c>
      <c r="R65" s="200"/>
      <c r="S65" s="200" t="s">
        <v>173</v>
      </c>
      <c r="T65" s="201" t="s">
        <v>174</v>
      </c>
      <c r="U65" s="162">
        <v>0</v>
      </c>
      <c r="V65" s="162">
        <f>ROUND(E65*U65,2)</f>
        <v>0</v>
      </c>
      <c r="W65" s="162"/>
      <c r="X65" s="162" t="s">
        <v>240</v>
      </c>
      <c r="Y65" s="162" t="s">
        <v>175</v>
      </c>
      <c r="Z65" s="163"/>
      <c r="AA65" s="163"/>
      <c r="AB65" s="163"/>
      <c r="AC65" s="163"/>
      <c r="AD65" s="163"/>
      <c r="AE65" s="163"/>
      <c r="AF65" s="163"/>
      <c r="AG65" s="163" t="s">
        <v>270</v>
      </c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</row>
    <row r="66" spans="1:60" outlineLevel="1" x14ac:dyDescent="0.2">
      <c r="A66" s="195">
        <v>34</v>
      </c>
      <c r="B66" s="196" t="s">
        <v>1488</v>
      </c>
      <c r="C66" s="197" t="s">
        <v>1489</v>
      </c>
      <c r="D66" s="198" t="s">
        <v>1406</v>
      </c>
      <c r="E66" s="199">
        <v>4</v>
      </c>
      <c r="F66" s="12"/>
      <c r="G66" s="200">
        <f>ROUND(E66*F66,2)</f>
        <v>0</v>
      </c>
      <c r="H66" s="12">
        <v>375</v>
      </c>
      <c r="I66" s="200">
        <f>ROUND(E66*H66,2)</f>
        <v>1500</v>
      </c>
      <c r="J66" s="12">
        <v>0</v>
      </c>
      <c r="K66" s="200">
        <f>ROUND(E66*J66,2)</f>
        <v>0</v>
      </c>
      <c r="L66" s="200">
        <v>21</v>
      </c>
      <c r="M66" s="200">
        <f>G66*(1+L66/100)</f>
        <v>0</v>
      </c>
      <c r="N66" s="199">
        <v>0</v>
      </c>
      <c r="O66" s="199">
        <f>ROUND(E66*N66,2)</f>
        <v>0</v>
      </c>
      <c r="P66" s="199">
        <v>0</v>
      </c>
      <c r="Q66" s="199">
        <f>ROUND(E66*P66,2)</f>
        <v>0</v>
      </c>
      <c r="R66" s="200"/>
      <c r="S66" s="200" t="s">
        <v>173</v>
      </c>
      <c r="T66" s="201" t="s">
        <v>174</v>
      </c>
      <c r="U66" s="162">
        <v>0</v>
      </c>
      <c r="V66" s="162">
        <f>ROUND(E66*U66,2)</f>
        <v>0</v>
      </c>
      <c r="W66" s="162"/>
      <c r="X66" s="162" t="s">
        <v>240</v>
      </c>
      <c r="Y66" s="162" t="s">
        <v>175</v>
      </c>
      <c r="Z66" s="163"/>
      <c r="AA66" s="163"/>
      <c r="AB66" s="163"/>
      <c r="AC66" s="163"/>
      <c r="AD66" s="163"/>
      <c r="AE66" s="163"/>
      <c r="AF66" s="163"/>
      <c r="AG66" s="163" t="s">
        <v>270</v>
      </c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</row>
    <row r="67" spans="1:60" outlineLevel="1" x14ac:dyDescent="0.2">
      <c r="A67" s="155">
        <v>35</v>
      </c>
      <c r="B67" s="156" t="s">
        <v>1490</v>
      </c>
      <c r="C67" s="157" t="s">
        <v>1491</v>
      </c>
      <c r="D67" s="158" t="s">
        <v>1119</v>
      </c>
      <c r="E67" s="159">
        <v>1</v>
      </c>
      <c r="F67" s="11"/>
      <c r="G67" s="160">
        <f>ROUND(E67*F67,2)</f>
        <v>0</v>
      </c>
      <c r="H67" s="11">
        <v>6830</v>
      </c>
      <c r="I67" s="160">
        <f>ROUND(E67*H67,2)</f>
        <v>6830</v>
      </c>
      <c r="J67" s="11">
        <v>0</v>
      </c>
      <c r="K67" s="160">
        <f>ROUND(E67*J67,2)</f>
        <v>0</v>
      </c>
      <c r="L67" s="160">
        <v>21</v>
      </c>
      <c r="M67" s="160">
        <f>G67*(1+L67/100)</f>
        <v>0</v>
      </c>
      <c r="N67" s="159">
        <v>0</v>
      </c>
      <c r="O67" s="159">
        <f>ROUND(E67*N67,2)</f>
        <v>0</v>
      </c>
      <c r="P67" s="159">
        <v>0</v>
      </c>
      <c r="Q67" s="159">
        <f>ROUND(E67*P67,2)</f>
        <v>0</v>
      </c>
      <c r="R67" s="160"/>
      <c r="S67" s="160" t="s">
        <v>173</v>
      </c>
      <c r="T67" s="161" t="s">
        <v>174</v>
      </c>
      <c r="U67" s="162">
        <v>0</v>
      </c>
      <c r="V67" s="162">
        <f>ROUND(E67*U67,2)</f>
        <v>0</v>
      </c>
      <c r="W67" s="162"/>
      <c r="X67" s="162" t="s">
        <v>240</v>
      </c>
      <c r="Y67" s="162" t="s">
        <v>175</v>
      </c>
      <c r="Z67" s="163"/>
      <c r="AA67" s="163"/>
      <c r="AB67" s="163"/>
      <c r="AC67" s="163"/>
      <c r="AD67" s="163"/>
      <c r="AE67" s="163"/>
      <c r="AF67" s="163"/>
      <c r="AG67" s="163" t="s">
        <v>270</v>
      </c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</row>
    <row r="68" spans="1:60" outlineLevel="2" x14ac:dyDescent="0.2">
      <c r="A68" s="164"/>
      <c r="B68" s="165"/>
      <c r="C68" s="258" t="s">
        <v>1492</v>
      </c>
      <c r="D68" s="259"/>
      <c r="E68" s="259"/>
      <c r="F68" s="259"/>
      <c r="G68" s="259"/>
      <c r="H68" s="162"/>
      <c r="I68" s="162"/>
      <c r="J68" s="162"/>
      <c r="K68" s="162"/>
      <c r="L68" s="162"/>
      <c r="M68" s="162"/>
      <c r="N68" s="166"/>
      <c r="O68" s="166"/>
      <c r="P68" s="166"/>
      <c r="Q68" s="166"/>
      <c r="R68" s="162"/>
      <c r="S68" s="162"/>
      <c r="T68" s="162"/>
      <c r="U68" s="162"/>
      <c r="V68" s="162"/>
      <c r="W68" s="162"/>
      <c r="X68" s="162"/>
      <c r="Y68" s="162"/>
      <c r="Z68" s="163"/>
      <c r="AA68" s="163"/>
      <c r="AB68" s="163"/>
      <c r="AC68" s="163"/>
      <c r="AD68" s="163"/>
      <c r="AE68" s="163"/>
      <c r="AF68" s="163"/>
      <c r="AG68" s="163" t="s">
        <v>178</v>
      </c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</row>
    <row r="69" spans="1:60" outlineLevel="1" x14ac:dyDescent="0.2">
      <c r="A69" s="195">
        <v>36</v>
      </c>
      <c r="B69" s="196" t="s">
        <v>1493</v>
      </c>
      <c r="C69" s="197" t="s">
        <v>1494</v>
      </c>
      <c r="D69" s="198" t="s">
        <v>1406</v>
      </c>
      <c r="E69" s="199">
        <v>1</v>
      </c>
      <c r="F69" s="12"/>
      <c r="G69" s="200">
        <f t="shared" ref="G69:G79" si="0">ROUND(E69*F69,2)</f>
        <v>0</v>
      </c>
      <c r="H69" s="12">
        <v>705</v>
      </c>
      <c r="I69" s="200">
        <f t="shared" ref="I69:I79" si="1">ROUND(E69*H69,2)</f>
        <v>705</v>
      </c>
      <c r="J69" s="12">
        <v>0</v>
      </c>
      <c r="K69" s="200">
        <f t="shared" ref="K69:K79" si="2">ROUND(E69*J69,2)</f>
        <v>0</v>
      </c>
      <c r="L69" s="200">
        <v>21</v>
      </c>
      <c r="M69" s="200">
        <f t="shared" ref="M69:M79" si="3">G69*(1+L69/100)</f>
        <v>0</v>
      </c>
      <c r="N69" s="199">
        <v>0</v>
      </c>
      <c r="O69" s="199">
        <f t="shared" ref="O69:O79" si="4">ROUND(E69*N69,2)</f>
        <v>0</v>
      </c>
      <c r="P69" s="199">
        <v>0</v>
      </c>
      <c r="Q69" s="199">
        <f t="shared" ref="Q69:Q79" si="5">ROUND(E69*P69,2)</f>
        <v>0</v>
      </c>
      <c r="R69" s="200"/>
      <c r="S69" s="200" t="s">
        <v>173</v>
      </c>
      <c r="T69" s="201" t="s">
        <v>174</v>
      </c>
      <c r="U69" s="162">
        <v>0</v>
      </c>
      <c r="V69" s="162">
        <f t="shared" ref="V69:V79" si="6">ROUND(E69*U69,2)</f>
        <v>0</v>
      </c>
      <c r="W69" s="162"/>
      <c r="X69" s="162" t="s">
        <v>240</v>
      </c>
      <c r="Y69" s="162" t="s">
        <v>175</v>
      </c>
      <c r="Z69" s="163"/>
      <c r="AA69" s="163"/>
      <c r="AB69" s="163"/>
      <c r="AC69" s="163"/>
      <c r="AD69" s="163"/>
      <c r="AE69" s="163"/>
      <c r="AF69" s="163"/>
      <c r="AG69" s="163" t="s">
        <v>270</v>
      </c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</row>
    <row r="70" spans="1:60" outlineLevel="1" x14ac:dyDescent="0.2">
      <c r="A70" s="195">
        <v>37</v>
      </c>
      <c r="B70" s="196" t="s">
        <v>1495</v>
      </c>
      <c r="C70" s="197" t="s">
        <v>1496</v>
      </c>
      <c r="D70" s="198" t="s">
        <v>1119</v>
      </c>
      <c r="E70" s="199">
        <v>1</v>
      </c>
      <c r="F70" s="12"/>
      <c r="G70" s="200">
        <f t="shared" si="0"/>
        <v>0</v>
      </c>
      <c r="H70" s="12">
        <v>975</v>
      </c>
      <c r="I70" s="200">
        <f t="shared" si="1"/>
        <v>975</v>
      </c>
      <c r="J70" s="12">
        <v>0</v>
      </c>
      <c r="K70" s="200">
        <f t="shared" si="2"/>
        <v>0</v>
      </c>
      <c r="L70" s="200">
        <v>21</v>
      </c>
      <c r="M70" s="200">
        <f t="shared" si="3"/>
        <v>0</v>
      </c>
      <c r="N70" s="199">
        <v>0</v>
      </c>
      <c r="O70" s="199">
        <f t="shared" si="4"/>
        <v>0</v>
      </c>
      <c r="P70" s="199">
        <v>0</v>
      </c>
      <c r="Q70" s="199">
        <f t="shared" si="5"/>
        <v>0</v>
      </c>
      <c r="R70" s="200"/>
      <c r="S70" s="200" t="s">
        <v>173</v>
      </c>
      <c r="T70" s="201" t="s">
        <v>174</v>
      </c>
      <c r="U70" s="162">
        <v>0</v>
      </c>
      <c r="V70" s="162">
        <f t="shared" si="6"/>
        <v>0</v>
      </c>
      <c r="W70" s="162"/>
      <c r="X70" s="162" t="s">
        <v>240</v>
      </c>
      <c r="Y70" s="162" t="s">
        <v>175</v>
      </c>
      <c r="Z70" s="163"/>
      <c r="AA70" s="163"/>
      <c r="AB70" s="163"/>
      <c r="AC70" s="163"/>
      <c r="AD70" s="163"/>
      <c r="AE70" s="163"/>
      <c r="AF70" s="163"/>
      <c r="AG70" s="163" t="s">
        <v>270</v>
      </c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</row>
    <row r="71" spans="1:60" outlineLevel="1" x14ac:dyDescent="0.2">
      <c r="A71" s="195">
        <v>38</v>
      </c>
      <c r="B71" s="196" t="s">
        <v>1497</v>
      </c>
      <c r="C71" s="197" t="s">
        <v>1498</v>
      </c>
      <c r="D71" s="198" t="s">
        <v>1119</v>
      </c>
      <c r="E71" s="199">
        <v>1</v>
      </c>
      <c r="F71" s="12"/>
      <c r="G71" s="200">
        <f t="shared" si="0"/>
        <v>0</v>
      </c>
      <c r="H71" s="12">
        <v>4000</v>
      </c>
      <c r="I71" s="200">
        <f t="shared" si="1"/>
        <v>4000</v>
      </c>
      <c r="J71" s="12">
        <v>0</v>
      </c>
      <c r="K71" s="200">
        <f t="shared" si="2"/>
        <v>0</v>
      </c>
      <c r="L71" s="200">
        <v>21</v>
      </c>
      <c r="M71" s="200">
        <f t="shared" si="3"/>
        <v>0</v>
      </c>
      <c r="N71" s="199">
        <v>0</v>
      </c>
      <c r="O71" s="199">
        <f t="shared" si="4"/>
        <v>0</v>
      </c>
      <c r="P71" s="199">
        <v>0</v>
      </c>
      <c r="Q71" s="199">
        <f t="shared" si="5"/>
        <v>0</v>
      </c>
      <c r="R71" s="200"/>
      <c r="S71" s="200" t="s">
        <v>173</v>
      </c>
      <c r="T71" s="201" t="s">
        <v>174</v>
      </c>
      <c r="U71" s="162">
        <v>0</v>
      </c>
      <c r="V71" s="162">
        <f t="shared" si="6"/>
        <v>0</v>
      </c>
      <c r="W71" s="162"/>
      <c r="X71" s="162" t="s">
        <v>240</v>
      </c>
      <c r="Y71" s="162" t="s">
        <v>175</v>
      </c>
      <c r="Z71" s="163"/>
      <c r="AA71" s="163"/>
      <c r="AB71" s="163"/>
      <c r="AC71" s="163"/>
      <c r="AD71" s="163"/>
      <c r="AE71" s="163"/>
      <c r="AF71" s="163"/>
      <c r="AG71" s="163" t="s">
        <v>270</v>
      </c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</row>
    <row r="72" spans="1:60" outlineLevel="1" x14ac:dyDescent="0.2">
      <c r="A72" s="195">
        <v>39</v>
      </c>
      <c r="B72" s="196" t="s">
        <v>1499</v>
      </c>
      <c r="C72" s="197" t="s">
        <v>1500</v>
      </c>
      <c r="D72" s="198" t="s">
        <v>1119</v>
      </c>
      <c r="E72" s="199">
        <v>1</v>
      </c>
      <c r="F72" s="12"/>
      <c r="G72" s="200">
        <f t="shared" si="0"/>
        <v>0</v>
      </c>
      <c r="H72" s="12">
        <v>600</v>
      </c>
      <c r="I72" s="200">
        <f t="shared" si="1"/>
        <v>600</v>
      </c>
      <c r="J72" s="12">
        <v>0</v>
      </c>
      <c r="K72" s="200">
        <f t="shared" si="2"/>
        <v>0</v>
      </c>
      <c r="L72" s="200">
        <v>21</v>
      </c>
      <c r="M72" s="200">
        <f t="shared" si="3"/>
        <v>0</v>
      </c>
      <c r="N72" s="199">
        <v>0</v>
      </c>
      <c r="O72" s="199">
        <f t="shared" si="4"/>
        <v>0</v>
      </c>
      <c r="P72" s="199">
        <v>0</v>
      </c>
      <c r="Q72" s="199">
        <f t="shared" si="5"/>
        <v>0</v>
      </c>
      <c r="R72" s="200"/>
      <c r="S72" s="200" t="s">
        <v>173</v>
      </c>
      <c r="T72" s="201" t="s">
        <v>174</v>
      </c>
      <c r="U72" s="162">
        <v>0</v>
      </c>
      <c r="V72" s="162">
        <f t="shared" si="6"/>
        <v>0</v>
      </c>
      <c r="W72" s="162"/>
      <c r="X72" s="162" t="s">
        <v>240</v>
      </c>
      <c r="Y72" s="162" t="s">
        <v>175</v>
      </c>
      <c r="Z72" s="163"/>
      <c r="AA72" s="163"/>
      <c r="AB72" s="163"/>
      <c r="AC72" s="163"/>
      <c r="AD72" s="163"/>
      <c r="AE72" s="163"/>
      <c r="AF72" s="163"/>
      <c r="AG72" s="163" t="s">
        <v>270</v>
      </c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</row>
    <row r="73" spans="1:60" outlineLevel="1" x14ac:dyDescent="0.2">
      <c r="A73" s="195">
        <v>40</v>
      </c>
      <c r="B73" s="196" t="s">
        <v>1501</v>
      </c>
      <c r="C73" s="197" t="s">
        <v>1502</v>
      </c>
      <c r="D73" s="198" t="s">
        <v>1119</v>
      </c>
      <c r="E73" s="199">
        <v>1</v>
      </c>
      <c r="F73" s="12"/>
      <c r="G73" s="200">
        <f t="shared" si="0"/>
        <v>0</v>
      </c>
      <c r="H73" s="12">
        <v>600</v>
      </c>
      <c r="I73" s="200">
        <f t="shared" si="1"/>
        <v>600</v>
      </c>
      <c r="J73" s="12">
        <v>0</v>
      </c>
      <c r="K73" s="200">
        <f t="shared" si="2"/>
        <v>0</v>
      </c>
      <c r="L73" s="200">
        <v>21</v>
      </c>
      <c r="M73" s="200">
        <f t="shared" si="3"/>
        <v>0</v>
      </c>
      <c r="N73" s="199">
        <v>0</v>
      </c>
      <c r="O73" s="199">
        <f t="shared" si="4"/>
        <v>0</v>
      </c>
      <c r="P73" s="199">
        <v>0</v>
      </c>
      <c r="Q73" s="199">
        <f t="shared" si="5"/>
        <v>0</v>
      </c>
      <c r="R73" s="200"/>
      <c r="S73" s="200" t="s">
        <v>173</v>
      </c>
      <c r="T73" s="201" t="s">
        <v>174</v>
      </c>
      <c r="U73" s="162">
        <v>0</v>
      </c>
      <c r="V73" s="162">
        <f t="shared" si="6"/>
        <v>0</v>
      </c>
      <c r="W73" s="162"/>
      <c r="X73" s="162" t="s">
        <v>240</v>
      </c>
      <c r="Y73" s="162" t="s">
        <v>175</v>
      </c>
      <c r="Z73" s="163"/>
      <c r="AA73" s="163"/>
      <c r="AB73" s="163"/>
      <c r="AC73" s="163"/>
      <c r="AD73" s="163"/>
      <c r="AE73" s="163"/>
      <c r="AF73" s="163"/>
      <c r="AG73" s="163" t="s">
        <v>270</v>
      </c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</row>
    <row r="74" spans="1:60" outlineLevel="1" x14ac:dyDescent="0.2">
      <c r="A74" s="195">
        <v>41</v>
      </c>
      <c r="B74" s="196" t="s">
        <v>1503</v>
      </c>
      <c r="C74" s="197" t="s">
        <v>1504</v>
      </c>
      <c r="D74" s="198" t="s">
        <v>1119</v>
      </c>
      <c r="E74" s="199">
        <v>1</v>
      </c>
      <c r="F74" s="12"/>
      <c r="G74" s="200">
        <f t="shared" si="0"/>
        <v>0</v>
      </c>
      <c r="H74" s="12">
        <v>600</v>
      </c>
      <c r="I74" s="200">
        <f t="shared" si="1"/>
        <v>600</v>
      </c>
      <c r="J74" s="12">
        <v>0</v>
      </c>
      <c r="K74" s="200">
        <f t="shared" si="2"/>
        <v>0</v>
      </c>
      <c r="L74" s="200">
        <v>21</v>
      </c>
      <c r="M74" s="200">
        <f t="shared" si="3"/>
        <v>0</v>
      </c>
      <c r="N74" s="199">
        <v>0</v>
      </c>
      <c r="O74" s="199">
        <f t="shared" si="4"/>
        <v>0</v>
      </c>
      <c r="P74" s="199">
        <v>0</v>
      </c>
      <c r="Q74" s="199">
        <f t="shared" si="5"/>
        <v>0</v>
      </c>
      <c r="R74" s="200"/>
      <c r="S74" s="200" t="s">
        <v>173</v>
      </c>
      <c r="T74" s="201" t="s">
        <v>174</v>
      </c>
      <c r="U74" s="162">
        <v>0</v>
      </c>
      <c r="V74" s="162">
        <f t="shared" si="6"/>
        <v>0</v>
      </c>
      <c r="W74" s="162"/>
      <c r="X74" s="162" t="s">
        <v>240</v>
      </c>
      <c r="Y74" s="162" t="s">
        <v>175</v>
      </c>
      <c r="Z74" s="163"/>
      <c r="AA74" s="163"/>
      <c r="AB74" s="163"/>
      <c r="AC74" s="163"/>
      <c r="AD74" s="163"/>
      <c r="AE74" s="163"/>
      <c r="AF74" s="163"/>
      <c r="AG74" s="163" t="s">
        <v>270</v>
      </c>
      <c r="AH74" s="163"/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</row>
    <row r="75" spans="1:60" outlineLevel="1" x14ac:dyDescent="0.2">
      <c r="A75" s="195">
        <v>42</v>
      </c>
      <c r="B75" s="196" t="s">
        <v>1505</v>
      </c>
      <c r="C75" s="197" t="s">
        <v>1506</v>
      </c>
      <c r="D75" s="198" t="s">
        <v>1119</v>
      </c>
      <c r="E75" s="199">
        <v>1</v>
      </c>
      <c r="F75" s="12"/>
      <c r="G75" s="200">
        <f t="shared" si="0"/>
        <v>0</v>
      </c>
      <c r="H75" s="12">
        <v>600</v>
      </c>
      <c r="I75" s="200">
        <f t="shared" si="1"/>
        <v>600</v>
      </c>
      <c r="J75" s="12">
        <v>0</v>
      </c>
      <c r="K75" s="200">
        <f t="shared" si="2"/>
        <v>0</v>
      </c>
      <c r="L75" s="200">
        <v>21</v>
      </c>
      <c r="M75" s="200">
        <f t="shared" si="3"/>
        <v>0</v>
      </c>
      <c r="N75" s="199">
        <v>0</v>
      </c>
      <c r="O75" s="199">
        <f t="shared" si="4"/>
        <v>0</v>
      </c>
      <c r="P75" s="199">
        <v>0</v>
      </c>
      <c r="Q75" s="199">
        <f t="shared" si="5"/>
        <v>0</v>
      </c>
      <c r="R75" s="200"/>
      <c r="S75" s="200" t="s">
        <v>173</v>
      </c>
      <c r="T75" s="201" t="s">
        <v>174</v>
      </c>
      <c r="U75" s="162">
        <v>0</v>
      </c>
      <c r="V75" s="162">
        <f t="shared" si="6"/>
        <v>0</v>
      </c>
      <c r="W75" s="162"/>
      <c r="X75" s="162" t="s">
        <v>240</v>
      </c>
      <c r="Y75" s="162" t="s">
        <v>175</v>
      </c>
      <c r="Z75" s="163"/>
      <c r="AA75" s="163"/>
      <c r="AB75" s="163"/>
      <c r="AC75" s="163"/>
      <c r="AD75" s="163"/>
      <c r="AE75" s="163"/>
      <c r="AF75" s="163"/>
      <c r="AG75" s="163" t="s">
        <v>270</v>
      </c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</row>
    <row r="76" spans="1:60" outlineLevel="1" x14ac:dyDescent="0.2">
      <c r="A76" s="195">
        <v>43</v>
      </c>
      <c r="B76" s="196" t="s">
        <v>1507</v>
      </c>
      <c r="C76" s="197" t="s">
        <v>1508</v>
      </c>
      <c r="D76" s="198" t="s">
        <v>1119</v>
      </c>
      <c r="E76" s="199">
        <v>1</v>
      </c>
      <c r="F76" s="12"/>
      <c r="G76" s="200">
        <f t="shared" si="0"/>
        <v>0</v>
      </c>
      <c r="H76" s="12">
        <v>600</v>
      </c>
      <c r="I76" s="200">
        <f t="shared" si="1"/>
        <v>600</v>
      </c>
      <c r="J76" s="12">
        <v>0</v>
      </c>
      <c r="K76" s="200">
        <f t="shared" si="2"/>
        <v>0</v>
      </c>
      <c r="L76" s="200">
        <v>21</v>
      </c>
      <c r="M76" s="200">
        <f t="shared" si="3"/>
        <v>0</v>
      </c>
      <c r="N76" s="199">
        <v>0</v>
      </c>
      <c r="O76" s="199">
        <f t="shared" si="4"/>
        <v>0</v>
      </c>
      <c r="P76" s="199">
        <v>0</v>
      </c>
      <c r="Q76" s="199">
        <f t="shared" si="5"/>
        <v>0</v>
      </c>
      <c r="R76" s="200"/>
      <c r="S76" s="200" t="s">
        <v>173</v>
      </c>
      <c r="T76" s="201" t="s">
        <v>174</v>
      </c>
      <c r="U76" s="162">
        <v>0</v>
      </c>
      <c r="V76" s="162">
        <f t="shared" si="6"/>
        <v>0</v>
      </c>
      <c r="W76" s="162"/>
      <c r="X76" s="162" t="s">
        <v>240</v>
      </c>
      <c r="Y76" s="162" t="s">
        <v>175</v>
      </c>
      <c r="Z76" s="163"/>
      <c r="AA76" s="163"/>
      <c r="AB76" s="163"/>
      <c r="AC76" s="163"/>
      <c r="AD76" s="163"/>
      <c r="AE76" s="163"/>
      <c r="AF76" s="163"/>
      <c r="AG76" s="163" t="s">
        <v>270</v>
      </c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</row>
    <row r="77" spans="1:60" outlineLevel="1" x14ac:dyDescent="0.2">
      <c r="A77" s="195">
        <v>44</v>
      </c>
      <c r="B77" s="196" t="s">
        <v>1509</v>
      </c>
      <c r="C77" s="197" t="s">
        <v>1510</v>
      </c>
      <c r="D77" s="198" t="s">
        <v>1119</v>
      </c>
      <c r="E77" s="199">
        <v>1</v>
      </c>
      <c r="F77" s="12"/>
      <c r="G77" s="200">
        <f t="shared" si="0"/>
        <v>0</v>
      </c>
      <c r="H77" s="12">
        <v>49917.8</v>
      </c>
      <c r="I77" s="200">
        <f t="shared" si="1"/>
        <v>49917.8</v>
      </c>
      <c r="J77" s="12">
        <v>0</v>
      </c>
      <c r="K77" s="200">
        <f t="shared" si="2"/>
        <v>0</v>
      </c>
      <c r="L77" s="200">
        <v>21</v>
      </c>
      <c r="M77" s="200">
        <f t="shared" si="3"/>
        <v>0</v>
      </c>
      <c r="N77" s="199">
        <v>0</v>
      </c>
      <c r="O77" s="199">
        <f t="shared" si="4"/>
        <v>0</v>
      </c>
      <c r="P77" s="199">
        <v>0</v>
      </c>
      <c r="Q77" s="199">
        <f t="shared" si="5"/>
        <v>0</v>
      </c>
      <c r="R77" s="200"/>
      <c r="S77" s="200" t="s">
        <v>173</v>
      </c>
      <c r="T77" s="201" t="s">
        <v>174</v>
      </c>
      <c r="U77" s="162">
        <v>0</v>
      </c>
      <c r="V77" s="162">
        <f t="shared" si="6"/>
        <v>0</v>
      </c>
      <c r="W77" s="162"/>
      <c r="X77" s="162" t="s">
        <v>218</v>
      </c>
      <c r="Y77" s="162" t="s">
        <v>175</v>
      </c>
      <c r="Z77" s="163"/>
      <c r="AA77" s="163"/>
      <c r="AB77" s="163"/>
      <c r="AC77" s="163"/>
      <c r="AD77" s="163"/>
      <c r="AE77" s="163"/>
      <c r="AF77" s="163"/>
      <c r="AG77" s="163" t="s">
        <v>219</v>
      </c>
      <c r="AH77" s="163"/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</row>
    <row r="78" spans="1:60" ht="22.5" outlineLevel="1" x14ac:dyDescent="0.2">
      <c r="A78" s="195">
        <v>45</v>
      </c>
      <c r="B78" s="196" t="s">
        <v>1511</v>
      </c>
      <c r="C78" s="197" t="s">
        <v>1512</v>
      </c>
      <c r="D78" s="198" t="s">
        <v>1119</v>
      </c>
      <c r="E78" s="199">
        <v>1</v>
      </c>
      <c r="F78" s="12"/>
      <c r="G78" s="200">
        <f t="shared" si="0"/>
        <v>0</v>
      </c>
      <c r="H78" s="12">
        <v>10500</v>
      </c>
      <c r="I78" s="200">
        <f t="shared" si="1"/>
        <v>10500</v>
      </c>
      <c r="J78" s="12">
        <v>0</v>
      </c>
      <c r="K78" s="200">
        <f t="shared" si="2"/>
        <v>0</v>
      </c>
      <c r="L78" s="200">
        <v>21</v>
      </c>
      <c r="M78" s="200">
        <f t="shared" si="3"/>
        <v>0</v>
      </c>
      <c r="N78" s="199">
        <v>0</v>
      </c>
      <c r="O78" s="199">
        <f t="shared" si="4"/>
        <v>0</v>
      </c>
      <c r="P78" s="199">
        <v>0</v>
      </c>
      <c r="Q78" s="199">
        <f t="shared" si="5"/>
        <v>0</v>
      </c>
      <c r="R78" s="200"/>
      <c r="S78" s="200" t="s">
        <v>173</v>
      </c>
      <c r="T78" s="201" t="s">
        <v>174</v>
      </c>
      <c r="U78" s="162">
        <v>0</v>
      </c>
      <c r="V78" s="162">
        <f t="shared" si="6"/>
        <v>0</v>
      </c>
      <c r="W78" s="162"/>
      <c r="X78" s="162" t="s">
        <v>218</v>
      </c>
      <c r="Y78" s="162" t="s">
        <v>175</v>
      </c>
      <c r="Z78" s="163"/>
      <c r="AA78" s="163"/>
      <c r="AB78" s="163"/>
      <c r="AC78" s="163"/>
      <c r="AD78" s="163"/>
      <c r="AE78" s="163"/>
      <c r="AF78" s="163"/>
      <c r="AG78" s="163" t="s">
        <v>219</v>
      </c>
      <c r="AH78" s="163"/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</row>
    <row r="79" spans="1:60" outlineLevel="1" x14ac:dyDescent="0.2">
      <c r="A79" s="155">
        <v>46</v>
      </c>
      <c r="B79" s="156" t="s">
        <v>1513</v>
      </c>
      <c r="C79" s="157" t="s">
        <v>1514</v>
      </c>
      <c r="D79" s="158" t="s">
        <v>1119</v>
      </c>
      <c r="E79" s="159">
        <v>1</v>
      </c>
      <c r="F79" s="11"/>
      <c r="G79" s="160">
        <f t="shared" si="0"/>
        <v>0</v>
      </c>
      <c r="H79" s="11">
        <v>120680</v>
      </c>
      <c r="I79" s="160">
        <f t="shared" si="1"/>
        <v>120680</v>
      </c>
      <c r="J79" s="11">
        <v>128000</v>
      </c>
      <c r="K79" s="160">
        <f t="shared" si="2"/>
        <v>128000</v>
      </c>
      <c r="L79" s="160">
        <v>21</v>
      </c>
      <c r="M79" s="160">
        <f t="shared" si="3"/>
        <v>0</v>
      </c>
      <c r="N79" s="159">
        <v>0</v>
      </c>
      <c r="O79" s="159">
        <f t="shared" si="4"/>
        <v>0</v>
      </c>
      <c r="P79" s="159">
        <v>0</v>
      </c>
      <c r="Q79" s="159">
        <f t="shared" si="5"/>
        <v>0</v>
      </c>
      <c r="R79" s="160"/>
      <c r="S79" s="160" t="s">
        <v>173</v>
      </c>
      <c r="T79" s="161" t="s">
        <v>174</v>
      </c>
      <c r="U79" s="162">
        <v>0</v>
      </c>
      <c r="V79" s="162">
        <f t="shared" si="6"/>
        <v>0</v>
      </c>
      <c r="W79" s="162"/>
      <c r="X79" s="162" t="s">
        <v>218</v>
      </c>
      <c r="Y79" s="162" t="s">
        <v>175</v>
      </c>
      <c r="Z79" s="163"/>
      <c r="AA79" s="163"/>
      <c r="AB79" s="163"/>
      <c r="AC79" s="163"/>
      <c r="AD79" s="163"/>
      <c r="AE79" s="163"/>
      <c r="AF79" s="163"/>
      <c r="AG79" s="163" t="s">
        <v>1137</v>
      </c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</row>
    <row r="80" spans="1:60" outlineLevel="2" x14ac:dyDescent="0.2">
      <c r="A80" s="164"/>
      <c r="B80" s="165"/>
      <c r="C80" s="258" t="s">
        <v>1515</v>
      </c>
      <c r="D80" s="259"/>
      <c r="E80" s="259"/>
      <c r="F80" s="259"/>
      <c r="G80" s="259"/>
      <c r="H80" s="162"/>
      <c r="I80" s="162"/>
      <c r="J80" s="162"/>
      <c r="K80" s="162"/>
      <c r="L80" s="162"/>
      <c r="M80" s="162"/>
      <c r="N80" s="166"/>
      <c r="O80" s="166"/>
      <c r="P80" s="166"/>
      <c r="Q80" s="166"/>
      <c r="R80" s="162"/>
      <c r="S80" s="162"/>
      <c r="T80" s="162"/>
      <c r="U80" s="162"/>
      <c r="V80" s="162"/>
      <c r="W80" s="162"/>
      <c r="X80" s="162"/>
      <c r="Y80" s="162"/>
      <c r="Z80" s="163"/>
      <c r="AA80" s="163"/>
      <c r="AB80" s="163"/>
      <c r="AC80" s="163"/>
      <c r="AD80" s="163"/>
      <c r="AE80" s="163"/>
      <c r="AF80" s="163"/>
      <c r="AG80" s="163" t="s">
        <v>178</v>
      </c>
      <c r="AH80" s="163"/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</row>
    <row r="81" spans="1:60" outlineLevel="3" x14ac:dyDescent="0.2">
      <c r="A81" s="164"/>
      <c r="B81" s="165"/>
      <c r="C81" s="260" t="s">
        <v>1516</v>
      </c>
      <c r="D81" s="261"/>
      <c r="E81" s="261"/>
      <c r="F81" s="261"/>
      <c r="G81" s="261"/>
      <c r="H81" s="162"/>
      <c r="I81" s="162"/>
      <c r="J81" s="162"/>
      <c r="K81" s="162"/>
      <c r="L81" s="162"/>
      <c r="M81" s="162"/>
      <c r="N81" s="166"/>
      <c r="O81" s="166"/>
      <c r="P81" s="166"/>
      <c r="Q81" s="166"/>
      <c r="R81" s="162"/>
      <c r="S81" s="162"/>
      <c r="T81" s="162"/>
      <c r="U81" s="162"/>
      <c r="V81" s="162"/>
      <c r="W81" s="162"/>
      <c r="X81" s="162"/>
      <c r="Y81" s="162"/>
      <c r="Z81" s="163"/>
      <c r="AA81" s="163"/>
      <c r="AB81" s="163"/>
      <c r="AC81" s="163"/>
      <c r="AD81" s="163"/>
      <c r="AE81" s="163"/>
      <c r="AF81" s="163"/>
      <c r="AG81" s="163" t="s">
        <v>178</v>
      </c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</row>
    <row r="82" spans="1:60" ht="22.5" outlineLevel="3" x14ac:dyDescent="0.2">
      <c r="A82" s="164"/>
      <c r="B82" s="165"/>
      <c r="C82" s="260" t="s">
        <v>1666</v>
      </c>
      <c r="D82" s="261"/>
      <c r="E82" s="261"/>
      <c r="F82" s="261"/>
      <c r="G82" s="261"/>
      <c r="H82" s="162"/>
      <c r="I82" s="162"/>
      <c r="J82" s="162"/>
      <c r="K82" s="162"/>
      <c r="L82" s="162"/>
      <c r="M82" s="162"/>
      <c r="N82" s="166"/>
      <c r="O82" s="166"/>
      <c r="P82" s="166"/>
      <c r="Q82" s="166"/>
      <c r="R82" s="162"/>
      <c r="S82" s="162"/>
      <c r="T82" s="162"/>
      <c r="U82" s="162"/>
      <c r="V82" s="162"/>
      <c r="W82" s="162"/>
      <c r="X82" s="162"/>
      <c r="Y82" s="162"/>
      <c r="Z82" s="163"/>
      <c r="AA82" s="163"/>
      <c r="AB82" s="163"/>
      <c r="AC82" s="163"/>
      <c r="AD82" s="163"/>
      <c r="AE82" s="163"/>
      <c r="AF82" s="163"/>
      <c r="AG82" s="163" t="s">
        <v>178</v>
      </c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73" t="str">
        <f>C82</f>
        <v>45xDI, 5xAI, 13xDO +20% rezerva, 1x RS485, 1xRS232/485, Ethernet                                                                                                                                                                              Procesorová karta,</v>
      </c>
      <c r="BB82" s="163"/>
      <c r="BC82" s="163"/>
      <c r="BD82" s="163"/>
      <c r="BE82" s="163"/>
      <c r="BF82" s="163"/>
      <c r="BG82" s="163"/>
      <c r="BH82" s="163"/>
    </row>
    <row r="83" spans="1:60" outlineLevel="3" x14ac:dyDescent="0.2">
      <c r="A83" s="164"/>
      <c r="B83" s="165"/>
      <c r="C83" s="260" t="s">
        <v>1667</v>
      </c>
      <c r="D83" s="261"/>
      <c r="E83" s="261"/>
      <c r="F83" s="261"/>
      <c r="G83" s="261"/>
      <c r="H83" s="162"/>
      <c r="I83" s="162"/>
      <c r="J83" s="162"/>
      <c r="K83" s="162"/>
      <c r="L83" s="162"/>
      <c r="M83" s="162"/>
      <c r="N83" s="166"/>
      <c r="O83" s="166"/>
      <c r="P83" s="166"/>
      <c r="Q83" s="166"/>
      <c r="R83" s="162"/>
      <c r="S83" s="162"/>
      <c r="T83" s="162"/>
      <c r="U83" s="162"/>
      <c r="V83" s="162"/>
      <c r="W83" s="162"/>
      <c r="X83" s="162"/>
      <c r="Y83" s="162"/>
      <c r="Z83" s="163"/>
      <c r="AA83" s="163"/>
      <c r="AB83" s="163"/>
      <c r="AC83" s="163"/>
      <c r="AD83" s="163"/>
      <c r="AE83" s="163"/>
      <c r="AF83" s="163"/>
      <c r="AG83" s="163" t="s">
        <v>178</v>
      </c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</row>
    <row r="84" spans="1:60" outlineLevel="3" x14ac:dyDescent="0.2">
      <c r="A84" s="164"/>
      <c r="B84" s="165"/>
      <c r="C84" s="260" t="s">
        <v>1517</v>
      </c>
      <c r="D84" s="261"/>
      <c r="E84" s="261"/>
      <c r="F84" s="261"/>
      <c r="G84" s="261"/>
      <c r="H84" s="162"/>
      <c r="I84" s="162"/>
      <c r="J84" s="162"/>
      <c r="K84" s="162"/>
      <c r="L84" s="162"/>
      <c r="M84" s="162"/>
      <c r="N84" s="166"/>
      <c r="O84" s="166"/>
      <c r="P84" s="166"/>
      <c r="Q84" s="166"/>
      <c r="R84" s="162"/>
      <c r="S84" s="162"/>
      <c r="T84" s="162"/>
      <c r="U84" s="162"/>
      <c r="V84" s="162"/>
      <c r="W84" s="162"/>
      <c r="X84" s="162"/>
      <c r="Y84" s="162"/>
      <c r="Z84" s="163"/>
      <c r="AA84" s="163"/>
      <c r="AB84" s="163"/>
      <c r="AC84" s="163"/>
      <c r="AD84" s="163"/>
      <c r="AE84" s="163"/>
      <c r="AF84" s="163"/>
      <c r="AG84" s="163" t="s">
        <v>178</v>
      </c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</row>
    <row r="85" spans="1:60" outlineLevel="3" x14ac:dyDescent="0.2">
      <c r="A85" s="164"/>
      <c r="B85" s="165"/>
      <c r="C85" s="260" t="s">
        <v>1709</v>
      </c>
      <c r="D85" s="261"/>
      <c r="E85" s="261"/>
      <c r="F85" s="261"/>
      <c r="G85" s="261"/>
      <c r="H85" s="162"/>
      <c r="I85" s="162"/>
      <c r="J85" s="162"/>
      <c r="K85" s="162"/>
      <c r="L85" s="162"/>
      <c r="M85" s="162"/>
      <c r="N85" s="166"/>
      <c r="O85" s="166"/>
      <c r="P85" s="166"/>
      <c r="Q85" s="166"/>
      <c r="R85" s="162"/>
      <c r="S85" s="162"/>
      <c r="T85" s="162"/>
      <c r="U85" s="162"/>
      <c r="V85" s="162"/>
      <c r="W85" s="162"/>
      <c r="X85" s="162"/>
      <c r="Y85" s="162"/>
      <c r="Z85" s="163"/>
      <c r="AA85" s="163"/>
      <c r="AB85" s="163"/>
      <c r="AC85" s="163"/>
      <c r="AD85" s="163"/>
      <c r="AE85" s="163"/>
      <c r="AF85" s="163"/>
      <c r="AG85" s="163" t="s">
        <v>178</v>
      </c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</row>
    <row r="86" spans="1:60" outlineLevel="3" x14ac:dyDescent="0.2">
      <c r="A86" s="164"/>
      <c r="B86" s="165"/>
      <c r="C86" s="260" t="s">
        <v>1518</v>
      </c>
      <c r="D86" s="261"/>
      <c r="E86" s="261"/>
      <c r="F86" s="261"/>
      <c r="G86" s="261"/>
      <c r="H86" s="162"/>
      <c r="I86" s="162"/>
      <c r="J86" s="162"/>
      <c r="K86" s="162"/>
      <c r="L86" s="162"/>
      <c r="M86" s="162"/>
      <c r="N86" s="166"/>
      <c r="O86" s="166"/>
      <c r="P86" s="166"/>
      <c r="Q86" s="166"/>
      <c r="R86" s="162"/>
      <c r="S86" s="162"/>
      <c r="T86" s="162"/>
      <c r="U86" s="162"/>
      <c r="V86" s="162"/>
      <c r="W86" s="162"/>
      <c r="X86" s="162"/>
      <c r="Y86" s="162"/>
      <c r="Z86" s="163"/>
      <c r="AA86" s="163"/>
      <c r="AB86" s="163"/>
      <c r="AC86" s="163"/>
      <c r="AD86" s="163"/>
      <c r="AE86" s="163"/>
      <c r="AF86" s="163"/>
      <c r="AG86" s="163" t="s">
        <v>178</v>
      </c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</row>
    <row r="87" spans="1:60" outlineLevel="3" x14ac:dyDescent="0.2">
      <c r="A87" s="164"/>
      <c r="B87" s="165"/>
      <c r="C87" s="260" t="s">
        <v>1519</v>
      </c>
      <c r="D87" s="261"/>
      <c r="E87" s="261"/>
      <c r="F87" s="261"/>
      <c r="G87" s="261"/>
      <c r="H87" s="162"/>
      <c r="I87" s="162"/>
      <c r="J87" s="162"/>
      <c r="K87" s="162"/>
      <c r="L87" s="162"/>
      <c r="M87" s="162"/>
      <c r="N87" s="166"/>
      <c r="O87" s="166"/>
      <c r="P87" s="166"/>
      <c r="Q87" s="166"/>
      <c r="R87" s="162"/>
      <c r="S87" s="162"/>
      <c r="T87" s="162"/>
      <c r="U87" s="162"/>
      <c r="V87" s="162"/>
      <c r="W87" s="162"/>
      <c r="X87" s="162"/>
      <c r="Y87" s="162"/>
      <c r="Z87" s="163"/>
      <c r="AA87" s="163"/>
      <c r="AB87" s="163"/>
      <c r="AC87" s="163"/>
      <c r="AD87" s="163"/>
      <c r="AE87" s="163"/>
      <c r="AF87" s="163"/>
      <c r="AG87" s="163" t="s">
        <v>178</v>
      </c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</row>
    <row r="88" spans="1:60" outlineLevel="3" x14ac:dyDescent="0.2">
      <c r="A88" s="164"/>
      <c r="B88" s="165"/>
      <c r="C88" s="260" t="s">
        <v>1520</v>
      </c>
      <c r="D88" s="261"/>
      <c r="E88" s="261"/>
      <c r="F88" s="261"/>
      <c r="G88" s="261"/>
      <c r="H88" s="162"/>
      <c r="I88" s="162"/>
      <c r="J88" s="162"/>
      <c r="K88" s="162"/>
      <c r="L88" s="162"/>
      <c r="M88" s="162"/>
      <c r="N88" s="166"/>
      <c r="O88" s="166"/>
      <c r="P88" s="166"/>
      <c r="Q88" s="166"/>
      <c r="R88" s="162"/>
      <c r="S88" s="162"/>
      <c r="T88" s="162"/>
      <c r="U88" s="162"/>
      <c r="V88" s="162"/>
      <c r="W88" s="162"/>
      <c r="X88" s="162"/>
      <c r="Y88" s="162"/>
      <c r="Z88" s="163"/>
      <c r="AA88" s="163"/>
      <c r="AB88" s="163"/>
      <c r="AC88" s="163"/>
      <c r="AD88" s="163"/>
      <c r="AE88" s="163"/>
      <c r="AF88" s="163"/>
      <c r="AG88" s="163" t="s">
        <v>178</v>
      </c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</row>
    <row r="89" spans="1:60" outlineLevel="3" x14ac:dyDescent="0.2">
      <c r="A89" s="164"/>
      <c r="B89" s="165"/>
      <c r="C89" s="260" t="s">
        <v>1521</v>
      </c>
      <c r="D89" s="261"/>
      <c r="E89" s="261"/>
      <c r="F89" s="261"/>
      <c r="G89" s="261"/>
      <c r="H89" s="162"/>
      <c r="I89" s="162"/>
      <c r="J89" s="162"/>
      <c r="K89" s="162"/>
      <c r="L89" s="162"/>
      <c r="M89" s="162"/>
      <c r="N89" s="166"/>
      <c r="O89" s="166"/>
      <c r="P89" s="166"/>
      <c r="Q89" s="166"/>
      <c r="R89" s="162"/>
      <c r="S89" s="162"/>
      <c r="T89" s="162"/>
      <c r="U89" s="162"/>
      <c r="V89" s="162"/>
      <c r="W89" s="162"/>
      <c r="X89" s="162"/>
      <c r="Y89" s="162"/>
      <c r="Z89" s="163"/>
      <c r="AA89" s="163"/>
      <c r="AB89" s="163"/>
      <c r="AC89" s="163"/>
      <c r="AD89" s="163"/>
      <c r="AE89" s="163"/>
      <c r="AF89" s="163"/>
      <c r="AG89" s="163" t="s">
        <v>178</v>
      </c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</row>
    <row r="90" spans="1:60" outlineLevel="3" x14ac:dyDescent="0.2">
      <c r="A90" s="164"/>
      <c r="B90" s="165"/>
      <c r="C90" s="260" t="s">
        <v>1522</v>
      </c>
      <c r="D90" s="261"/>
      <c r="E90" s="261"/>
      <c r="F90" s="261"/>
      <c r="G90" s="261"/>
      <c r="H90" s="162"/>
      <c r="I90" s="162"/>
      <c r="J90" s="162"/>
      <c r="K90" s="162"/>
      <c r="L90" s="162"/>
      <c r="M90" s="162"/>
      <c r="N90" s="166"/>
      <c r="O90" s="166"/>
      <c r="P90" s="166"/>
      <c r="Q90" s="166"/>
      <c r="R90" s="162"/>
      <c r="S90" s="162"/>
      <c r="T90" s="162"/>
      <c r="U90" s="162"/>
      <c r="V90" s="162"/>
      <c r="W90" s="162"/>
      <c r="X90" s="162"/>
      <c r="Y90" s="162"/>
      <c r="Z90" s="163"/>
      <c r="AA90" s="163"/>
      <c r="AB90" s="163"/>
      <c r="AC90" s="163"/>
      <c r="AD90" s="163"/>
      <c r="AE90" s="163"/>
      <c r="AF90" s="163"/>
      <c r="AG90" s="163" t="s">
        <v>178</v>
      </c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</row>
    <row r="91" spans="1:60" outlineLevel="3" x14ac:dyDescent="0.2">
      <c r="A91" s="164"/>
      <c r="B91" s="165"/>
      <c r="C91" s="260" t="s">
        <v>1523</v>
      </c>
      <c r="D91" s="261"/>
      <c r="E91" s="261"/>
      <c r="F91" s="261"/>
      <c r="G91" s="261"/>
      <c r="H91" s="162"/>
      <c r="I91" s="162"/>
      <c r="J91" s="162"/>
      <c r="K91" s="162"/>
      <c r="L91" s="162"/>
      <c r="M91" s="162"/>
      <c r="N91" s="166"/>
      <c r="O91" s="166"/>
      <c r="P91" s="166"/>
      <c r="Q91" s="166"/>
      <c r="R91" s="162"/>
      <c r="S91" s="162"/>
      <c r="T91" s="162"/>
      <c r="U91" s="162"/>
      <c r="V91" s="162"/>
      <c r="W91" s="162"/>
      <c r="X91" s="162"/>
      <c r="Y91" s="162"/>
      <c r="Z91" s="163"/>
      <c r="AA91" s="163"/>
      <c r="AB91" s="163"/>
      <c r="AC91" s="163"/>
      <c r="AD91" s="163"/>
      <c r="AE91" s="163"/>
      <c r="AF91" s="163"/>
      <c r="AG91" s="163" t="s">
        <v>178</v>
      </c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</row>
    <row r="92" spans="1:60" outlineLevel="3" x14ac:dyDescent="0.2">
      <c r="A92" s="164"/>
      <c r="B92" s="165"/>
      <c r="C92" s="260" t="s">
        <v>1668</v>
      </c>
      <c r="D92" s="261"/>
      <c r="E92" s="261"/>
      <c r="F92" s="261"/>
      <c r="G92" s="261"/>
      <c r="H92" s="162"/>
      <c r="I92" s="162"/>
      <c r="J92" s="162"/>
      <c r="K92" s="162"/>
      <c r="L92" s="162"/>
      <c r="M92" s="162"/>
      <c r="N92" s="166"/>
      <c r="O92" s="166"/>
      <c r="P92" s="166"/>
      <c r="Q92" s="166"/>
      <c r="R92" s="162"/>
      <c r="S92" s="162"/>
      <c r="T92" s="162"/>
      <c r="U92" s="162"/>
      <c r="V92" s="162"/>
      <c r="W92" s="162"/>
      <c r="X92" s="162"/>
      <c r="Y92" s="162"/>
      <c r="Z92" s="163"/>
      <c r="AA92" s="163"/>
      <c r="AB92" s="163"/>
      <c r="AC92" s="163"/>
      <c r="AD92" s="163"/>
      <c r="AE92" s="163"/>
      <c r="AF92" s="163"/>
      <c r="AG92" s="163" t="s">
        <v>178</v>
      </c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</row>
    <row r="93" spans="1:60" outlineLevel="3" x14ac:dyDescent="0.2">
      <c r="A93" s="164"/>
      <c r="B93" s="165"/>
      <c r="C93" s="260" t="s">
        <v>1524</v>
      </c>
      <c r="D93" s="261"/>
      <c r="E93" s="261"/>
      <c r="F93" s="261"/>
      <c r="G93" s="261"/>
      <c r="H93" s="162"/>
      <c r="I93" s="162"/>
      <c r="J93" s="162"/>
      <c r="K93" s="162"/>
      <c r="L93" s="162"/>
      <c r="M93" s="162"/>
      <c r="N93" s="166"/>
      <c r="O93" s="166"/>
      <c r="P93" s="166"/>
      <c r="Q93" s="166"/>
      <c r="R93" s="162"/>
      <c r="S93" s="162"/>
      <c r="T93" s="162"/>
      <c r="U93" s="162"/>
      <c r="V93" s="162"/>
      <c r="W93" s="162"/>
      <c r="X93" s="162"/>
      <c r="Y93" s="162"/>
      <c r="Z93" s="163"/>
      <c r="AA93" s="163"/>
      <c r="AB93" s="163"/>
      <c r="AC93" s="163"/>
      <c r="AD93" s="163"/>
      <c r="AE93" s="163"/>
      <c r="AF93" s="163"/>
      <c r="AG93" s="163" t="s">
        <v>178</v>
      </c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</row>
    <row r="94" spans="1:60" outlineLevel="3" x14ac:dyDescent="0.2">
      <c r="A94" s="164"/>
      <c r="B94" s="165"/>
      <c r="C94" s="260" t="s">
        <v>1525</v>
      </c>
      <c r="D94" s="261"/>
      <c r="E94" s="261"/>
      <c r="F94" s="261"/>
      <c r="G94" s="261"/>
      <c r="H94" s="162"/>
      <c r="I94" s="162"/>
      <c r="J94" s="162"/>
      <c r="K94" s="162"/>
      <c r="L94" s="162"/>
      <c r="M94" s="162"/>
      <c r="N94" s="166"/>
      <c r="O94" s="166"/>
      <c r="P94" s="166"/>
      <c r="Q94" s="166"/>
      <c r="R94" s="162"/>
      <c r="S94" s="162"/>
      <c r="T94" s="162"/>
      <c r="U94" s="162"/>
      <c r="V94" s="162"/>
      <c r="W94" s="162"/>
      <c r="X94" s="162"/>
      <c r="Y94" s="162"/>
      <c r="Z94" s="163"/>
      <c r="AA94" s="163"/>
      <c r="AB94" s="163"/>
      <c r="AC94" s="163"/>
      <c r="AD94" s="163"/>
      <c r="AE94" s="163"/>
      <c r="AF94" s="163"/>
      <c r="AG94" s="163" t="s">
        <v>178</v>
      </c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</row>
    <row r="95" spans="1:60" x14ac:dyDescent="0.2">
      <c r="A95" s="147" t="s">
        <v>168</v>
      </c>
      <c r="B95" s="148" t="s">
        <v>118</v>
      </c>
      <c r="C95" s="149" t="s">
        <v>119</v>
      </c>
      <c r="D95" s="150"/>
      <c r="E95" s="151"/>
      <c r="F95" s="152"/>
      <c r="G95" s="152">
        <f>SUMIF(AG96:AG136,"&lt;&gt;NOR",G96:G136)</f>
        <v>0</v>
      </c>
      <c r="H95" s="152"/>
      <c r="I95" s="152">
        <f>SUM(I96:I136)</f>
        <v>79256</v>
      </c>
      <c r="J95" s="152"/>
      <c r="K95" s="152">
        <f>SUM(K96:K136)</f>
        <v>51385</v>
      </c>
      <c r="L95" s="152"/>
      <c r="M95" s="152">
        <f>SUM(M96:M136)</f>
        <v>0</v>
      </c>
      <c r="N95" s="151"/>
      <c r="O95" s="151">
        <f>SUM(O96:O136)</f>
        <v>0</v>
      </c>
      <c r="P95" s="151"/>
      <c r="Q95" s="151">
        <f>SUM(Q96:Q136)</f>
        <v>0</v>
      </c>
      <c r="R95" s="152"/>
      <c r="S95" s="152"/>
      <c r="T95" s="153"/>
      <c r="U95" s="154"/>
      <c r="V95" s="154">
        <f>SUM(V96:V136)</f>
        <v>0</v>
      </c>
      <c r="W95" s="154"/>
      <c r="X95" s="154"/>
      <c r="Y95" s="154"/>
      <c r="AG95" s="14" t="s">
        <v>169</v>
      </c>
    </row>
    <row r="96" spans="1:60" outlineLevel="1" x14ac:dyDescent="0.2">
      <c r="A96" s="195">
        <v>47</v>
      </c>
      <c r="B96" s="196" t="s">
        <v>1526</v>
      </c>
      <c r="C96" s="197" t="s">
        <v>1527</v>
      </c>
      <c r="D96" s="198" t="s">
        <v>276</v>
      </c>
      <c r="E96" s="199">
        <v>15</v>
      </c>
      <c r="F96" s="12"/>
      <c r="G96" s="200">
        <f t="shared" ref="G96:G109" si="7">ROUND(E96*F96,2)</f>
        <v>0</v>
      </c>
      <c r="H96" s="12">
        <v>86</v>
      </c>
      <c r="I96" s="200">
        <f t="shared" ref="I96:I109" si="8">ROUND(E96*H96,2)</f>
        <v>1290</v>
      </c>
      <c r="J96" s="12">
        <v>47</v>
      </c>
      <c r="K96" s="200">
        <f t="shared" ref="K96:K109" si="9">ROUND(E96*J96,2)</f>
        <v>705</v>
      </c>
      <c r="L96" s="200">
        <v>21</v>
      </c>
      <c r="M96" s="200">
        <f t="shared" ref="M96:M109" si="10">G96*(1+L96/100)</f>
        <v>0</v>
      </c>
      <c r="N96" s="199">
        <v>0</v>
      </c>
      <c r="O96" s="199">
        <f t="shared" ref="O96:O109" si="11">ROUND(E96*N96,2)</f>
        <v>0</v>
      </c>
      <c r="P96" s="199">
        <v>0</v>
      </c>
      <c r="Q96" s="199">
        <f t="shared" ref="Q96:Q109" si="12">ROUND(E96*P96,2)</f>
        <v>0</v>
      </c>
      <c r="R96" s="200"/>
      <c r="S96" s="200" t="s">
        <v>173</v>
      </c>
      <c r="T96" s="201" t="s">
        <v>174</v>
      </c>
      <c r="U96" s="162">
        <v>0</v>
      </c>
      <c r="V96" s="162">
        <f t="shared" ref="V96:V109" si="13">ROUND(E96*U96,2)</f>
        <v>0</v>
      </c>
      <c r="W96" s="162"/>
      <c r="X96" s="162" t="s">
        <v>218</v>
      </c>
      <c r="Y96" s="162" t="s">
        <v>175</v>
      </c>
      <c r="Z96" s="163"/>
      <c r="AA96" s="163"/>
      <c r="AB96" s="163"/>
      <c r="AC96" s="163"/>
      <c r="AD96" s="163"/>
      <c r="AE96" s="163"/>
      <c r="AF96" s="163"/>
      <c r="AG96" s="163" t="s">
        <v>1137</v>
      </c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</row>
    <row r="97" spans="1:60" outlineLevel="1" x14ac:dyDescent="0.2">
      <c r="A97" s="195">
        <v>48</v>
      </c>
      <c r="B97" s="196" t="s">
        <v>1528</v>
      </c>
      <c r="C97" s="197" t="s">
        <v>1529</v>
      </c>
      <c r="D97" s="198" t="s">
        <v>276</v>
      </c>
      <c r="E97" s="199">
        <v>144</v>
      </c>
      <c r="F97" s="12"/>
      <c r="G97" s="200">
        <f t="shared" si="7"/>
        <v>0</v>
      </c>
      <c r="H97" s="12">
        <v>15</v>
      </c>
      <c r="I97" s="200">
        <f t="shared" si="8"/>
        <v>2160</v>
      </c>
      <c r="J97" s="12">
        <v>40</v>
      </c>
      <c r="K97" s="200">
        <f t="shared" si="9"/>
        <v>5760</v>
      </c>
      <c r="L97" s="200">
        <v>21</v>
      </c>
      <c r="M97" s="200">
        <f t="shared" si="10"/>
        <v>0</v>
      </c>
      <c r="N97" s="199">
        <v>0</v>
      </c>
      <c r="O97" s="199">
        <f t="shared" si="11"/>
        <v>0</v>
      </c>
      <c r="P97" s="199">
        <v>0</v>
      </c>
      <c r="Q97" s="199">
        <f t="shared" si="12"/>
        <v>0</v>
      </c>
      <c r="R97" s="200"/>
      <c r="S97" s="200" t="s">
        <v>173</v>
      </c>
      <c r="T97" s="201" t="s">
        <v>174</v>
      </c>
      <c r="U97" s="162">
        <v>0</v>
      </c>
      <c r="V97" s="162">
        <f t="shared" si="13"/>
        <v>0</v>
      </c>
      <c r="W97" s="162"/>
      <c r="X97" s="162" t="s">
        <v>218</v>
      </c>
      <c r="Y97" s="162" t="s">
        <v>175</v>
      </c>
      <c r="Z97" s="163"/>
      <c r="AA97" s="163"/>
      <c r="AB97" s="163"/>
      <c r="AC97" s="163"/>
      <c r="AD97" s="163"/>
      <c r="AE97" s="163"/>
      <c r="AF97" s="163"/>
      <c r="AG97" s="163" t="s">
        <v>1137</v>
      </c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</row>
    <row r="98" spans="1:60" outlineLevel="1" x14ac:dyDescent="0.2">
      <c r="A98" s="195">
        <v>49</v>
      </c>
      <c r="B98" s="196" t="s">
        <v>1530</v>
      </c>
      <c r="C98" s="197" t="s">
        <v>1531</v>
      </c>
      <c r="D98" s="198" t="s">
        <v>276</v>
      </c>
      <c r="E98" s="199">
        <v>36</v>
      </c>
      <c r="F98" s="12"/>
      <c r="G98" s="200">
        <f t="shared" si="7"/>
        <v>0</v>
      </c>
      <c r="H98" s="12">
        <v>23</v>
      </c>
      <c r="I98" s="200">
        <f t="shared" si="8"/>
        <v>828</v>
      </c>
      <c r="J98" s="12">
        <v>40</v>
      </c>
      <c r="K98" s="200">
        <f t="shared" si="9"/>
        <v>1440</v>
      </c>
      <c r="L98" s="200">
        <v>21</v>
      </c>
      <c r="M98" s="200">
        <f t="shared" si="10"/>
        <v>0</v>
      </c>
      <c r="N98" s="199">
        <v>0</v>
      </c>
      <c r="O98" s="199">
        <f t="shared" si="11"/>
        <v>0</v>
      </c>
      <c r="P98" s="199">
        <v>0</v>
      </c>
      <c r="Q98" s="199">
        <f t="shared" si="12"/>
        <v>0</v>
      </c>
      <c r="R98" s="200"/>
      <c r="S98" s="200" t="s">
        <v>173</v>
      </c>
      <c r="T98" s="201" t="s">
        <v>174</v>
      </c>
      <c r="U98" s="162">
        <v>0</v>
      </c>
      <c r="V98" s="162">
        <f t="shared" si="13"/>
        <v>0</v>
      </c>
      <c r="W98" s="162"/>
      <c r="X98" s="162" t="s">
        <v>218</v>
      </c>
      <c r="Y98" s="162" t="s">
        <v>175</v>
      </c>
      <c r="Z98" s="163"/>
      <c r="AA98" s="163"/>
      <c r="AB98" s="163"/>
      <c r="AC98" s="163"/>
      <c r="AD98" s="163"/>
      <c r="AE98" s="163"/>
      <c r="AF98" s="163"/>
      <c r="AG98" s="163" t="s">
        <v>1137</v>
      </c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</row>
    <row r="99" spans="1:60" outlineLevel="1" x14ac:dyDescent="0.2">
      <c r="A99" s="195">
        <v>50</v>
      </c>
      <c r="B99" s="196" t="s">
        <v>1532</v>
      </c>
      <c r="C99" s="197" t="s">
        <v>1533</v>
      </c>
      <c r="D99" s="198" t="s">
        <v>276</v>
      </c>
      <c r="E99" s="199">
        <v>54</v>
      </c>
      <c r="F99" s="12"/>
      <c r="G99" s="200">
        <f t="shared" si="7"/>
        <v>0</v>
      </c>
      <c r="H99" s="12">
        <v>19</v>
      </c>
      <c r="I99" s="200">
        <f t="shared" si="8"/>
        <v>1026</v>
      </c>
      <c r="J99" s="12">
        <v>40</v>
      </c>
      <c r="K99" s="200">
        <f t="shared" si="9"/>
        <v>2160</v>
      </c>
      <c r="L99" s="200">
        <v>21</v>
      </c>
      <c r="M99" s="200">
        <f t="shared" si="10"/>
        <v>0</v>
      </c>
      <c r="N99" s="199">
        <v>0</v>
      </c>
      <c r="O99" s="199">
        <f t="shared" si="11"/>
        <v>0</v>
      </c>
      <c r="P99" s="199">
        <v>0</v>
      </c>
      <c r="Q99" s="199">
        <f t="shared" si="12"/>
        <v>0</v>
      </c>
      <c r="R99" s="200"/>
      <c r="S99" s="200" t="s">
        <v>173</v>
      </c>
      <c r="T99" s="201" t="s">
        <v>174</v>
      </c>
      <c r="U99" s="162">
        <v>0</v>
      </c>
      <c r="V99" s="162">
        <f t="shared" si="13"/>
        <v>0</v>
      </c>
      <c r="W99" s="162"/>
      <c r="X99" s="162" t="s">
        <v>218</v>
      </c>
      <c r="Y99" s="162" t="s">
        <v>175</v>
      </c>
      <c r="Z99" s="163"/>
      <c r="AA99" s="163"/>
      <c r="AB99" s="163"/>
      <c r="AC99" s="163"/>
      <c r="AD99" s="163"/>
      <c r="AE99" s="163"/>
      <c r="AF99" s="163"/>
      <c r="AG99" s="163" t="s">
        <v>1137</v>
      </c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</row>
    <row r="100" spans="1:60" outlineLevel="1" x14ac:dyDescent="0.2">
      <c r="A100" s="195">
        <v>51</v>
      </c>
      <c r="B100" s="196" t="s">
        <v>1534</v>
      </c>
      <c r="C100" s="197" t="s">
        <v>1535</v>
      </c>
      <c r="D100" s="198" t="s">
        <v>276</v>
      </c>
      <c r="E100" s="199">
        <v>60</v>
      </c>
      <c r="F100" s="12"/>
      <c r="G100" s="200">
        <f t="shared" si="7"/>
        <v>0</v>
      </c>
      <c r="H100" s="12">
        <v>28</v>
      </c>
      <c r="I100" s="200">
        <f t="shared" si="8"/>
        <v>1680</v>
      </c>
      <c r="J100" s="12">
        <v>40</v>
      </c>
      <c r="K100" s="200">
        <f t="shared" si="9"/>
        <v>2400</v>
      </c>
      <c r="L100" s="200">
        <v>21</v>
      </c>
      <c r="M100" s="200">
        <f t="shared" si="10"/>
        <v>0</v>
      </c>
      <c r="N100" s="199">
        <v>0</v>
      </c>
      <c r="O100" s="199">
        <f t="shared" si="11"/>
        <v>0</v>
      </c>
      <c r="P100" s="199">
        <v>0</v>
      </c>
      <c r="Q100" s="199">
        <f t="shared" si="12"/>
        <v>0</v>
      </c>
      <c r="R100" s="200"/>
      <c r="S100" s="200" t="s">
        <v>173</v>
      </c>
      <c r="T100" s="201" t="s">
        <v>174</v>
      </c>
      <c r="U100" s="162">
        <v>0</v>
      </c>
      <c r="V100" s="162">
        <f t="shared" si="13"/>
        <v>0</v>
      </c>
      <c r="W100" s="162"/>
      <c r="X100" s="162" t="s">
        <v>218</v>
      </c>
      <c r="Y100" s="162" t="s">
        <v>175</v>
      </c>
      <c r="Z100" s="163"/>
      <c r="AA100" s="163"/>
      <c r="AB100" s="163"/>
      <c r="AC100" s="163"/>
      <c r="AD100" s="163"/>
      <c r="AE100" s="163"/>
      <c r="AF100" s="163"/>
      <c r="AG100" s="163" t="s">
        <v>1137</v>
      </c>
      <c r="AH100" s="163"/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</row>
    <row r="101" spans="1:60" outlineLevel="1" x14ac:dyDescent="0.2">
      <c r="A101" s="195">
        <v>52</v>
      </c>
      <c r="B101" s="196" t="s">
        <v>1536</v>
      </c>
      <c r="C101" s="197" t="s">
        <v>1537</v>
      </c>
      <c r="D101" s="198" t="s">
        <v>276</v>
      </c>
      <c r="E101" s="199">
        <v>30</v>
      </c>
      <c r="F101" s="12"/>
      <c r="G101" s="200">
        <f t="shared" si="7"/>
        <v>0</v>
      </c>
      <c r="H101" s="12">
        <v>96</v>
      </c>
      <c r="I101" s="200">
        <f t="shared" si="8"/>
        <v>2880</v>
      </c>
      <c r="J101" s="12">
        <v>48</v>
      </c>
      <c r="K101" s="200">
        <f t="shared" si="9"/>
        <v>1440</v>
      </c>
      <c r="L101" s="200">
        <v>21</v>
      </c>
      <c r="M101" s="200">
        <f t="shared" si="10"/>
        <v>0</v>
      </c>
      <c r="N101" s="199">
        <v>0</v>
      </c>
      <c r="O101" s="199">
        <f t="shared" si="11"/>
        <v>0</v>
      </c>
      <c r="P101" s="199">
        <v>0</v>
      </c>
      <c r="Q101" s="199">
        <f t="shared" si="12"/>
        <v>0</v>
      </c>
      <c r="R101" s="200"/>
      <c r="S101" s="200" t="s">
        <v>173</v>
      </c>
      <c r="T101" s="201" t="s">
        <v>174</v>
      </c>
      <c r="U101" s="162">
        <v>0</v>
      </c>
      <c r="V101" s="162">
        <f t="shared" si="13"/>
        <v>0</v>
      </c>
      <c r="W101" s="162"/>
      <c r="X101" s="162" t="s">
        <v>218</v>
      </c>
      <c r="Y101" s="162" t="s">
        <v>175</v>
      </c>
      <c r="Z101" s="163"/>
      <c r="AA101" s="163"/>
      <c r="AB101" s="163"/>
      <c r="AC101" s="163"/>
      <c r="AD101" s="163"/>
      <c r="AE101" s="163"/>
      <c r="AF101" s="163"/>
      <c r="AG101" s="163" t="s">
        <v>1137</v>
      </c>
      <c r="AH101" s="163"/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</row>
    <row r="102" spans="1:60" outlineLevel="1" x14ac:dyDescent="0.2">
      <c r="A102" s="195">
        <v>53</v>
      </c>
      <c r="B102" s="196" t="s">
        <v>1538</v>
      </c>
      <c r="C102" s="197" t="s">
        <v>1539</v>
      </c>
      <c r="D102" s="198" t="s">
        <v>276</v>
      </c>
      <c r="E102" s="199">
        <v>78</v>
      </c>
      <c r="F102" s="12"/>
      <c r="G102" s="200">
        <f t="shared" si="7"/>
        <v>0</v>
      </c>
      <c r="H102" s="12">
        <v>35</v>
      </c>
      <c r="I102" s="200">
        <f t="shared" si="8"/>
        <v>2730</v>
      </c>
      <c r="J102" s="12">
        <v>42</v>
      </c>
      <c r="K102" s="200">
        <f t="shared" si="9"/>
        <v>3276</v>
      </c>
      <c r="L102" s="200">
        <v>21</v>
      </c>
      <c r="M102" s="200">
        <f t="shared" si="10"/>
        <v>0</v>
      </c>
      <c r="N102" s="199">
        <v>0</v>
      </c>
      <c r="O102" s="199">
        <f t="shared" si="11"/>
        <v>0</v>
      </c>
      <c r="P102" s="199">
        <v>0</v>
      </c>
      <c r="Q102" s="199">
        <f t="shared" si="12"/>
        <v>0</v>
      </c>
      <c r="R102" s="200"/>
      <c r="S102" s="200" t="s">
        <v>173</v>
      </c>
      <c r="T102" s="201" t="s">
        <v>174</v>
      </c>
      <c r="U102" s="162">
        <v>0</v>
      </c>
      <c r="V102" s="162">
        <f t="shared" si="13"/>
        <v>0</v>
      </c>
      <c r="W102" s="162"/>
      <c r="X102" s="162" t="s">
        <v>218</v>
      </c>
      <c r="Y102" s="162" t="s">
        <v>175</v>
      </c>
      <c r="Z102" s="163"/>
      <c r="AA102" s="163"/>
      <c r="AB102" s="163"/>
      <c r="AC102" s="163"/>
      <c r="AD102" s="163"/>
      <c r="AE102" s="163"/>
      <c r="AF102" s="163"/>
      <c r="AG102" s="163" t="s">
        <v>1137</v>
      </c>
      <c r="AH102" s="163"/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</row>
    <row r="103" spans="1:60" outlineLevel="1" x14ac:dyDescent="0.2">
      <c r="A103" s="195">
        <v>54</v>
      </c>
      <c r="B103" s="196" t="s">
        <v>1540</v>
      </c>
      <c r="C103" s="197" t="s">
        <v>1541</v>
      </c>
      <c r="D103" s="198" t="s">
        <v>276</v>
      </c>
      <c r="E103" s="199">
        <v>106</v>
      </c>
      <c r="F103" s="12"/>
      <c r="G103" s="200">
        <f t="shared" si="7"/>
        <v>0</v>
      </c>
      <c r="H103" s="12">
        <v>12</v>
      </c>
      <c r="I103" s="200">
        <f t="shared" si="8"/>
        <v>1272</v>
      </c>
      <c r="J103" s="12">
        <v>28</v>
      </c>
      <c r="K103" s="200">
        <f t="shared" si="9"/>
        <v>2968</v>
      </c>
      <c r="L103" s="200">
        <v>21</v>
      </c>
      <c r="M103" s="200">
        <f t="shared" si="10"/>
        <v>0</v>
      </c>
      <c r="N103" s="199">
        <v>0</v>
      </c>
      <c r="O103" s="199">
        <f t="shared" si="11"/>
        <v>0</v>
      </c>
      <c r="P103" s="199">
        <v>0</v>
      </c>
      <c r="Q103" s="199">
        <f t="shared" si="12"/>
        <v>0</v>
      </c>
      <c r="R103" s="200"/>
      <c r="S103" s="200" t="s">
        <v>173</v>
      </c>
      <c r="T103" s="201" t="s">
        <v>174</v>
      </c>
      <c r="U103" s="162">
        <v>0</v>
      </c>
      <c r="V103" s="162">
        <f t="shared" si="13"/>
        <v>0</v>
      </c>
      <c r="W103" s="162"/>
      <c r="X103" s="162" t="s">
        <v>218</v>
      </c>
      <c r="Y103" s="162" t="s">
        <v>175</v>
      </c>
      <c r="Z103" s="163"/>
      <c r="AA103" s="163"/>
      <c r="AB103" s="163"/>
      <c r="AC103" s="163"/>
      <c r="AD103" s="163"/>
      <c r="AE103" s="163"/>
      <c r="AF103" s="163"/>
      <c r="AG103" s="163" t="s">
        <v>1137</v>
      </c>
      <c r="AH103" s="163"/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</row>
    <row r="104" spans="1:60" outlineLevel="1" x14ac:dyDescent="0.2">
      <c r="A104" s="195">
        <v>55</v>
      </c>
      <c r="B104" s="196" t="s">
        <v>1542</v>
      </c>
      <c r="C104" s="197" t="s">
        <v>1543</v>
      </c>
      <c r="D104" s="198" t="s">
        <v>276</v>
      </c>
      <c r="E104" s="199">
        <v>97</v>
      </c>
      <c r="F104" s="12"/>
      <c r="G104" s="200">
        <f t="shared" si="7"/>
        <v>0</v>
      </c>
      <c r="H104" s="12">
        <v>13</v>
      </c>
      <c r="I104" s="200">
        <f t="shared" si="8"/>
        <v>1261</v>
      </c>
      <c r="J104" s="12">
        <v>28</v>
      </c>
      <c r="K104" s="200">
        <f t="shared" si="9"/>
        <v>2716</v>
      </c>
      <c r="L104" s="200">
        <v>21</v>
      </c>
      <c r="M104" s="200">
        <f t="shared" si="10"/>
        <v>0</v>
      </c>
      <c r="N104" s="199">
        <v>0</v>
      </c>
      <c r="O104" s="199">
        <f t="shared" si="11"/>
        <v>0</v>
      </c>
      <c r="P104" s="199">
        <v>0</v>
      </c>
      <c r="Q104" s="199">
        <f t="shared" si="12"/>
        <v>0</v>
      </c>
      <c r="R104" s="200"/>
      <c r="S104" s="200" t="s">
        <v>173</v>
      </c>
      <c r="T104" s="201" t="s">
        <v>174</v>
      </c>
      <c r="U104" s="162">
        <v>0</v>
      </c>
      <c r="V104" s="162">
        <f t="shared" si="13"/>
        <v>0</v>
      </c>
      <c r="W104" s="162"/>
      <c r="X104" s="162" t="s">
        <v>218</v>
      </c>
      <c r="Y104" s="162" t="s">
        <v>175</v>
      </c>
      <c r="Z104" s="163"/>
      <c r="AA104" s="163"/>
      <c r="AB104" s="163"/>
      <c r="AC104" s="163"/>
      <c r="AD104" s="163"/>
      <c r="AE104" s="163"/>
      <c r="AF104" s="163"/>
      <c r="AG104" s="163" t="s">
        <v>1137</v>
      </c>
      <c r="AH104" s="163"/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</row>
    <row r="105" spans="1:60" outlineLevel="1" x14ac:dyDescent="0.2">
      <c r="A105" s="195">
        <v>56</v>
      </c>
      <c r="B105" s="196" t="s">
        <v>1544</v>
      </c>
      <c r="C105" s="197" t="s">
        <v>1545</v>
      </c>
      <c r="D105" s="198" t="s">
        <v>276</v>
      </c>
      <c r="E105" s="199">
        <v>36</v>
      </c>
      <c r="F105" s="12"/>
      <c r="G105" s="200">
        <f t="shared" si="7"/>
        <v>0</v>
      </c>
      <c r="H105" s="12">
        <v>25</v>
      </c>
      <c r="I105" s="200">
        <f t="shared" si="8"/>
        <v>900</v>
      </c>
      <c r="J105" s="12">
        <v>28</v>
      </c>
      <c r="K105" s="200">
        <f t="shared" si="9"/>
        <v>1008</v>
      </c>
      <c r="L105" s="200">
        <v>21</v>
      </c>
      <c r="M105" s="200">
        <f t="shared" si="10"/>
        <v>0</v>
      </c>
      <c r="N105" s="199">
        <v>0</v>
      </c>
      <c r="O105" s="199">
        <f t="shared" si="11"/>
        <v>0</v>
      </c>
      <c r="P105" s="199">
        <v>0</v>
      </c>
      <c r="Q105" s="199">
        <f t="shared" si="12"/>
        <v>0</v>
      </c>
      <c r="R105" s="200"/>
      <c r="S105" s="200" t="s">
        <v>173</v>
      </c>
      <c r="T105" s="201" t="s">
        <v>174</v>
      </c>
      <c r="U105" s="162">
        <v>0</v>
      </c>
      <c r="V105" s="162">
        <f t="shared" si="13"/>
        <v>0</v>
      </c>
      <c r="W105" s="162"/>
      <c r="X105" s="162" t="s">
        <v>218</v>
      </c>
      <c r="Y105" s="162" t="s">
        <v>175</v>
      </c>
      <c r="Z105" s="163"/>
      <c r="AA105" s="163"/>
      <c r="AB105" s="163"/>
      <c r="AC105" s="163"/>
      <c r="AD105" s="163"/>
      <c r="AE105" s="163"/>
      <c r="AF105" s="163"/>
      <c r="AG105" s="163" t="s">
        <v>1137</v>
      </c>
      <c r="AH105" s="163"/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</row>
    <row r="106" spans="1:60" outlineLevel="1" x14ac:dyDescent="0.2">
      <c r="A106" s="195">
        <v>57</v>
      </c>
      <c r="B106" s="196" t="s">
        <v>1546</v>
      </c>
      <c r="C106" s="197" t="s">
        <v>1547</v>
      </c>
      <c r="D106" s="198" t="s">
        <v>276</v>
      </c>
      <c r="E106" s="199">
        <v>15</v>
      </c>
      <c r="F106" s="12"/>
      <c r="G106" s="200">
        <f t="shared" si="7"/>
        <v>0</v>
      </c>
      <c r="H106" s="12">
        <v>14</v>
      </c>
      <c r="I106" s="200">
        <f t="shared" si="8"/>
        <v>210</v>
      </c>
      <c r="J106" s="12">
        <v>44</v>
      </c>
      <c r="K106" s="200">
        <f t="shared" si="9"/>
        <v>660</v>
      </c>
      <c r="L106" s="200">
        <v>21</v>
      </c>
      <c r="M106" s="200">
        <f t="shared" si="10"/>
        <v>0</v>
      </c>
      <c r="N106" s="199">
        <v>0</v>
      </c>
      <c r="O106" s="199">
        <f t="shared" si="11"/>
        <v>0</v>
      </c>
      <c r="P106" s="199">
        <v>0</v>
      </c>
      <c r="Q106" s="199">
        <f t="shared" si="12"/>
        <v>0</v>
      </c>
      <c r="R106" s="200"/>
      <c r="S106" s="200" t="s">
        <v>173</v>
      </c>
      <c r="T106" s="201" t="s">
        <v>174</v>
      </c>
      <c r="U106" s="162">
        <v>0</v>
      </c>
      <c r="V106" s="162">
        <f t="shared" si="13"/>
        <v>0</v>
      </c>
      <c r="W106" s="162"/>
      <c r="X106" s="162" t="s">
        <v>218</v>
      </c>
      <c r="Y106" s="162" t="s">
        <v>175</v>
      </c>
      <c r="Z106" s="163"/>
      <c r="AA106" s="163"/>
      <c r="AB106" s="163"/>
      <c r="AC106" s="163"/>
      <c r="AD106" s="163"/>
      <c r="AE106" s="163"/>
      <c r="AF106" s="163"/>
      <c r="AG106" s="163" t="s">
        <v>1137</v>
      </c>
      <c r="AH106" s="163"/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</row>
    <row r="107" spans="1:60" outlineLevel="1" x14ac:dyDescent="0.2">
      <c r="A107" s="195">
        <v>58</v>
      </c>
      <c r="B107" s="196" t="s">
        <v>1548</v>
      </c>
      <c r="C107" s="197" t="s">
        <v>1549</v>
      </c>
      <c r="D107" s="198" t="s">
        <v>276</v>
      </c>
      <c r="E107" s="199">
        <v>24</v>
      </c>
      <c r="F107" s="12"/>
      <c r="G107" s="200">
        <f t="shared" si="7"/>
        <v>0</v>
      </c>
      <c r="H107" s="12">
        <v>32</v>
      </c>
      <c r="I107" s="200">
        <f t="shared" si="8"/>
        <v>768</v>
      </c>
      <c r="J107" s="12">
        <v>28</v>
      </c>
      <c r="K107" s="200">
        <f t="shared" si="9"/>
        <v>672</v>
      </c>
      <c r="L107" s="200">
        <v>21</v>
      </c>
      <c r="M107" s="200">
        <f t="shared" si="10"/>
        <v>0</v>
      </c>
      <c r="N107" s="199">
        <v>0</v>
      </c>
      <c r="O107" s="199">
        <f t="shared" si="11"/>
        <v>0</v>
      </c>
      <c r="P107" s="199">
        <v>0</v>
      </c>
      <c r="Q107" s="199">
        <f t="shared" si="12"/>
        <v>0</v>
      </c>
      <c r="R107" s="200"/>
      <c r="S107" s="200" t="s">
        <v>173</v>
      </c>
      <c r="T107" s="201" t="s">
        <v>174</v>
      </c>
      <c r="U107" s="162">
        <v>0</v>
      </c>
      <c r="V107" s="162">
        <f t="shared" si="13"/>
        <v>0</v>
      </c>
      <c r="W107" s="162"/>
      <c r="X107" s="162" t="s">
        <v>218</v>
      </c>
      <c r="Y107" s="162" t="s">
        <v>175</v>
      </c>
      <c r="Z107" s="163"/>
      <c r="AA107" s="163"/>
      <c r="AB107" s="163"/>
      <c r="AC107" s="163"/>
      <c r="AD107" s="163"/>
      <c r="AE107" s="163"/>
      <c r="AF107" s="163"/>
      <c r="AG107" s="163" t="s">
        <v>1137</v>
      </c>
      <c r="AH107" s="163"/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</row>
    <row r="108" spans="1:60" outlineLevel="1" x14ac:dyDescent="0.2">
      <c r="A108" s="195">
        <v>59</v>
      </c>
      <c r="B108" s="196" t="s">
        <v>1550</v>
      </c>
      <c r="C108" s="197" t="s">
        <v>1551</v>
      </c>
      <c r="D108" s="198" t="s">
        <v>1119</v>
      </c>
      <c r="E108" s="199">
        <v>1</v>
      </c>
      <c r="F108" s="12"/>
      <c r="G108" s="200">
        <f t="shared" si="7"/>
        <v>0</v>
      </c>
      <c r="H108" s="12">
        <v>0</v>
      </c>
      <c r="I108" s="200">
        <f t="shared" si="8"/>
        <v>0</v>
      </c>
      <c r="J108" s="12">
        <v>3500</v>
      </c>
      <c r="K108" s="200">
        <f t="shared" si="9"/>
        <v>3500</v>
      </c>
      <c r="L108" s="200">
        <v>21</v>
      </c>
      <c r="M108" s="200">
        <f t="shared" si="10"/>
        <v>0</v>
      </c>
      <c r="N108" s="199">
        <v>0</v>
      </c>
      <c r="O108" s="199">
        <f t="shared" si="11"/>
        <v>0</v>
      </c>
      <c r="P108" s="199">
        <v>0</v>
      </c>
      <c r="Q108" s="199">
        <f t="shared" si="12"/>
        <v>0</v>
      </c>
      <c r="R108" s="200"/>
      <c r="S108" s="200" t="s">
        <v>173</v>
      </c>
      <c r="T108" s="201" t="s">
        <v>174</v>
      </c>
      <c r="U108" s="162">
        <v>0</v>
      </c>
      <c r="V108" s="162">
        <f t="shared" si="13"/>
        <v>0</v>
      </c>
      <c r="W108" s="162"/>
      <c r="X108" s="162" t="s">
        <v>218</v>
      </c>
      <c r="Y108" s="162" t="s">
        <v>175</v>
      </c>
      <c r="Z108" s="163"/>
      <c r="AA108" s="163"/>
      <c r="AB108" s="163"/>
      <c r="AC108" s="163"/>
      <c r="AD108" s="163"/>
      <c r="AE108" s="163"/>
      <c r="AF108" s="163"/>
      <c r="AG108" s="163" t="s">
        <v>1137</v>
      </c>
      <c r="AH108" s="163"/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</row>
    <row r="109" spans="1:60" outlineLevel="1" x14ac:dyDescent="0.2">
      <c r="A109" s="155">
        <v>60</v>
      </c>
      <c r="B109" s="156" t="s">
        <v>1552</v>
      </c>
      <c r="C109" s="157" t="s">
        <v>1553</v>
      </c>
      <c r="D109" s="158" t="s">
        <v>276</v>
      </c>
      <c r="E109" s="159">
        <v>16</v>
      </c>
      <c r="F109" s="11"/>
      <c r="G109" s="160">
        <f t="shared" si="7"/>
        <v>0</v>
      </c>
      <c r="H109" s="11">
        <v>800</v>
      </c>
      <c r="I109" s="160">
        <f t="shared" si="8"/>
        <v>12800</v>
      </c>
      <c r="J109" s="11">
        <v>350</v>
      </c>
      <c r="K109" s="160">
        <f t="shared" si="9"/>
        <v>5600</v>
      </c>
      <c r="L109" s="160">
        <v>21</v>
      </c>
      <c r="M109" s="160">
        <f t="shared" si="10"/>
        <v>0</v>
      </c>
      <c r="N109" s="159">
        <v>0</v>
      </c>
      <c r="O109" s="159">
        <f t="shared" si="11"/>
        <v>0</v>
      </c>
      <c r="P109" s="159">
        <v>0</v>
      </c>
      <c r="Q109" s="159">
        <f t="shared" si="12"/>
        <v>0</v>
      </c>
      <c r="R109" s="160"/>
      <c r="S109" s="160" t="s">
        <v>173</v>
      </c>
      <c r="T109" s="161" t="s">
        <v>174</v>
      </c>
      <c r="U109" s="162">
        <v>0</v>
      </c>
      <c r="V109" s="162">
        <f t="shared" si="13"/>
        <v>0</v>
      </c>
      <c r="W109" s="162"/>
      <c r="X109" s="162" t="s">
        <v>218</v>
      </c>
      <c r="Y109" s="162" t="s">
        <v>175</v>
      </c>
      <c r="Z109" s="163"/>
      <c r="AA109" s="163"/>
      <c r="AB109" s="163"/>
      <c r="AC109" s="163"/>
      <c r="AD109" s="163"/>
      <c r="AE109" s="163"/>
      <c r="AF109" s="163"/>
      <c r="AG109" s="163" t="s">
        <v>1137</v>
      </c>
      <c r="AH109" s="163"/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</row>
    <row r="110" spans="1:60" outlineLevel="2" x14ac:dyDescent="0.2">
      <c r="A110" s="164"/>
      <c r="B110" s="165"/>
      <c r="C110" s="258" t="s">
        <v>1554</v>
      </c>
      <c r="D110" s="259"/>
      <c r="E110" s="259"/>
      <c r="F110" s="259"/>
      <c r="G110" s="259"/>
      <c r="H110" s="162"/>
      <c r="I110" s="162"/>
      <c r="J110" s="162"/>
      <c r="K110" s="162"/>
      <c r="L110" s="162"/>
      <c r="M110" s="162"/>
      <c r="N110" s="166"/>
      <c r="O110" s="166"/>
      <c r="P110" s="166"/>
      <c r="Q110" s="166"/>
      <c r="R110" s="162"/>
      <c r="S110" s="162"/>
      <c r="T110" s="162"/>
      <c r="U110" s="162"/>
      <c r="V110" s="162"/>
      <c r="W110" s="162"/>
      <c r="X110" s="162"/>
      <c r="Y110" s="162"/>
      <c r="Z110" s="163"/>
      <c r="AA110" s="163"/>
      <c r="AB110" s="163"/>
      <c r="AC110" s="163"/>
      <c r="AD110" s="163"/>
      <c r="AE110" s="163"/>
      <c r="AF110" s="163"/>
      <c r="AG110" s="163" t="s">
        <v>178</v>
      </c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73" t="str">
        <f>C110</f>
        <v>Žárově pozinkovaný drátěný kabelový žlab, včetně originálního příslušenství, spojek, konzol, závěsů a spojovacího materiálu</v>
      </c>
      <c r="BB110" s="163"/>
      <c r="BC110" s="163"/>
      <c r="BD110" s="163"/>
      <c r="BE110" s="163"/>
      <c r="BF110" s="163"/>
      <c r="BG110" s="163"/>
      <c r="BH110" s="163"/>
    </row>
    <row r="111" spans="1:60" outlineLevel="1" x14ac:dyDescent="0.2">
      <c r="A111" s="155">
        <v>61</v>
      </c>
      <c r="B111" s="156" t="s">
        <v>1555</v>
      </c>
      <c r="C111" s="157" t="s">
        <v>1556</v>
      </c>
      <c r="D111" s="158" t="s">
        <v>276</v>
      </c>
      <c r="E111" s="159">
        <v>5</v>
      </c>
      <c r="F111" s="11"/>
      <c r="G111" s="160">
        <f>ROUND(E111*F111,2)</f>
        <v>0</v>
      </c>
      <c r="H111" s="11">
        <v>724</v>
      </c>
      <c r="I111" s="160">
        <f>ROUND(E111*H111,2)</f>
        <v>3620</v>
      </c>
      <c r="J111" s="11">
        <v>350</v>
      </c>
      <c r="K111" s="160">
        <f>ROUND(E111*J111,2)</f>
        <v>1750</v>
      </c>
      <c r="L111" s="160">
        <v>21</v>
      </c>
      <c r="M111" s="160">
        <f>G111*(1+L111/100)</f>
        <v>0</v>
      </c>
      <c r="N111" s="159">
        <v>0</v>
      </c>
      <c r="O111" s="159">
        <f>ROUND(E111*N111,2)</f>
        <v>0</v>
      </c>
      <c r="P111" s="159">
        <v>0</v>
      </c>
      <c r="Q111" s="159">
        <f>ROUND(E111*P111,2)</f>
        <v>0</v>
      </c>
      <c r="R111" s="160"/>
      <c r="S111" s="160" t="s">
        <v>173</v>
      </c>
      <c r="T111" s="161" t="s">
        <v>174</v>
      </c>
      <c r="U111" s="162">
        <v>0</v>
      </c>
      <c r="V111" s="162">
        <f>ROUND(E111*U111,2)</f>
        <v>0</v>
      </c>
      <c r="W111" s="162"/>
      <c r="X111" s="162" t="s">
        <v>218</v>
      </c>
      <c r="Y111" s="162" t="s">
        <v>175</v>
      </c>
      <c r="Z111" s="163"/>
      <c r="AA111" s="163"/>
      <c r="AB111" s="163"/>
      <c r="AC111" s="163"/>
      <c r="AD111" s="163"/>
      <c r="AE111" s="163"/>
      <c r="AF111" s="163"/>
      <c r="AG111" s="163" t="s">
        <v>1137</v>
      </c>
      <c r="AH111" s="163"/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</row>
    <row r="112" spans="1:60" outlineLevel="2" x14ac:dyDescent="0.2">
      <c r="A112" s="164"/>
      <c r="B112" s="165"/>
      <c r="C112" s="258" t="s">
        <v>1554</v>
      </c>
      <c r="D112" s="259"/>
      <c r="E112" s="259"/>
      <c r="F112" s="259"/>
      <c r="G112" s="259"/>
      <c r="H112" s="162"/>
      <c r="I112" s="162"/>
      <c r="J112" s="162"/>
      <c r="K112" s="162"/>
      <c r="L112" s="162"/>
      <c r="M112" s="162"/>
      <c r="N112" s="166"/>
      <c r="O112" s="166"/>
      <c r="P112" s="166"/>
      <c r="Q112" s="166"/>
      <c r="R112" s="162"/>
      <c r="S112" s="162"/>
      <c r="T112" s="162"/>
      <c r="U112" s="162"/>
      <c r="V112" s="162"/>
      <c r="W112" s="162"/>
      <c r="X112" s="162"/>
      <c r="Y112" s="162"/>
      <c r="Z112" s="163"/>
      <c r="AA112" s="163"/>
      <c r="AB112" s="163"/>
      <c r="AC112" s="163"/>
      <c r="AD112" s="163"/>
      <c r="AE112" s="163"/>
      <c r="AF112" s="163"/>
      <c r="AG112" s="163" t="s">
        <v>178</v>
      </c>
      <c r="AH112" s="163"/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73" t="str">
        <f>C112</f>
        <v>Žárově pozinkovaný drátěný kabelový žlab, včetně originálního příslušenství, spojek, konzol, závěsů a spojovacího materiálu</v>
      </c>
      <c r="BB112" s="163"/>
      <c r="BC112" s="163"/>
      <c r="BD112" s="163"/>
      <c r="BE112" s="163"/>
      <c r="BF112" s="163"/>
      <c r="BG112" s="163"/>
      <c r="BH112" s="163"/>
    </row>
    <row r="113" spans="1:60" outlineLevel="1" x14ac:dyDescent="0.2">
      <c r="A113" s="155">
        <v>62</v>
      </c>
      <c r="B113" s="156" t="s">
        <v>1557</v>
      </c>
      <c r="C113" s="157" t="s">
        <v>1558</v>
      </c>
      <c r="D113" s="158" t="s">
        <v>276</v>
      </c>
      <c r="E113" s="159">
        <v>8</v>
      </c>
      <c r="F113" s="11"/>
      <c r="G113" s="160">
        <f>ROUND(E113*F113,2)</f>
        <v>0</v>
      </c>
      <c r="H113" s="11">
        <v>940</v>
      </c>
      <c r="I113" s="160">
        <f>ROUND(E113*H113,2)</f>
        <v>7520</v>
      </c>
      <c r="J113" s="11">
        <v>260</v>
      </c>
      <c r="K113" s="160">
        <f>ROUND(E113*J113,2)</f>
        <v>2080</v>
      </c>
      <c r="L113" s="160">
        <v>21</v>
      </c>
      <c r="M113" s="160">
        <f>G113*(1+L113/100)</f>
        <v>0</v>
      </c>
      <c r="N113" s="159">
        <v>0</v>
      </c>
      <c r="O113" s="159">
        <f>ROUND(E113*N113,2)</f>
        <v>0</v>
      </c>
      <c r="P113" s="159">
        <v>0</v>
      </c>
      <c r="Q113" s="159">
        <f>ROUND(E113*P113,2)</f>
        <v>0</v>
      </c>
      <c r="R113" s="160"/>
      <c r="S113" s="160" t="s">
        <v>173</v>
      </c>
      <c r="T113" s="161" t="s">
        <v>174</v>
      </c>
      <c r="U113" s="162">
        <v>0</v>
      </c>
      <c r="V113" s="162">
        <f>ROUND(E113*U113,2)</f>
        <v>0</v>
      </c>
      <c r="W113" s="162"/>
      <c r="X113" s="162" t="s">
        <v>218</v>
      </c>
      <c r="Y113" s="162" t="s">
        <v>175</v>
      </c>
      <c r="Z113" s="163"/>
      <c r="AA113" s="163"/>
      <c r="AB113" s="163"/>
      <c r="AC113" s="163"/>
      <c r="AD113" s="163"/>
      <c r="AE113" s="163"/>
      <c r="AF113" s="163"/>
      <c r="AG113" s="163" t="s">
        <v>1137</v>
      </c>
      <c r="AH113" s="163"/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63"/>
      <c r="BB113" s="163"/>
      <c r="BC113" s="163"/>
      <c r="BD113" s="163"/>
      <c r="BE113" s="163"/>
      <c r="BF113" s="163"/>
      <c r="BG113" s="163"/>
      <c r="BH113" s="163"/>
    </row>
    <row r="114" spans="1:60" ht="22.5" outlineLevel="2" x14ac:dyDescent="0.2">
      <c r="A114" s="164"/>
      <c r="B114" s="165"/>
      <c r="C114" s="258" t="s">
        <v>1559</v>
      </c>
      <c r="D114" s="259"/>
      <c r="E114" s="259"/>
      <c r="F114" s="259"/>
      <c r="G114" s="259"/>
      <c r="H114" s="162"/>
      <c r="I114" s="162"/>
      <c r="J114" s="162"/>
      <c r="K114" s="162"/>
      <c r="L114" s="162"/>
      <c r="M114" s="162"/>
      <c r="N114" s="166"/>
      <c r="O114" s="166"/>
      <c r="P114" s="166"/>
      <c r="Q114" s="166"/>
      <c r="R114" s="162"/>
      <c r="S114" s="162"/>
      <c r="T114" s="162"/>
      <c r="U114" s="162"/>
      <c r="V114" s="162"/>
      <c r="W114" s="162"/>
      <c r="X114" s="162"/>
      <c r="Y114" s="162"/>
      <c r="Z114" s="163"/>
      <c r="AA114" s="163"/>
      <c r="AB114" s="163"/>
      <c r="AC114" s="163"/>
      <c r="AD114" s="163"/>
      <c r="AE114" s="163"/>
      <c r="AF114" s="163"/>
      <c r="AG114" s="163" t="s">
        <v>178</v>
      </c>
      <c r="AH114" s="163"/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173" t="str">
        <f>C114</f>
        <v>Nerezový perforovaný kabelový žlab, včetně originálního příslušenství, vík, spojek, konzol, závěsů  a spojovacího materiálu nerez pro umístění do prostoru vrtu.</v>
      </c>
      <c r="BB114" s="163"/>
      <c r="BC114" s="163"/>
      <c r="BD114" s="163"/>
      <c r="BE114" s="163"/>
      <c r="BF114" s="163"/>
      <c r="BG114" s="163"/>
      <c r="BH114" s="163"/>
    </row>
    <row r="115" spans="1:60" outlineLevel="1" x14ac:dyDescent="0.2">
      <c r="A115" s="195">
        <v>63</v>
      </c>
      <c r="B115" s="196" t="s">
        <v>1560</v>
      </c>
      <c r="C115" s="197" t="s">
        <v>1561</v>
      </c>
      <c r="D115" s="198" t="s">
        <v>1119</v>
      </c>
      <c r="E115" s="199">
        <v>3</v>
      </c>
      <c r="F115" s="12"/>
      <c r="G115" s="200">
        <f t="shared" ref="G115:G122" si="14">ROUND(E115*F115,2)</f>
        <v>0</v>
      </c>
      <c r="H115" s="12">
        <v>0</v>
      </c>
      <c r="I115" s="200">
        <f t="shared" ref="I115:I122" si="15">ROUND(E115*H115,2)</f>
        <v>0</v>
      </c>
      <c r="J115" s="12">
        <v>150</v>
      </c>
      <c r="K115" s="200">
        <f t="shared" ref="K115:K122" si="16">ROUND(E115*J115,2)</f>
        <v>450</v>
      </c>
      <c r="L115" s="200">
        <v>21</v>
      </c>
      <c r="M115" s="200">
        <f t="shared" ref="M115:M122" si="17">G115*(1+L115/100)</f>
        <v>0</v>
      </c>
      <c r="N115" s="199">
        <v>0</v>
      </c>
      <c r="O115" s="199">
        <f t="shared" ref="O115:O122" si="18">ROUND(E115*N115,2)</f>
        <v>0</v>
      </c>
      <c r="P115" s="199">
        <v>0</v>
      </c>
      <c r="Q115" s="199">
        <f t="shared" ref="Q115:Q122" si="19">ROUND(E115*P115,2)</f>
        <v>0</v>
      </c>
      <c r="R115" s="200"/>
      <c r="S115" s="200" t="s">
        <v>173</v>
      </c>
      <c r="T115" s="201" t="s">
        <v>174</v>
      </c>
      <c r="U115" s="162">
        <v>0</v>
      </c>
      <c r="V115" s="162">
        <f t="shared" ref="V115:V122" si="20">ROUND(E115*U115,2)</f>
        <v>0</v>
      </c>
      <c r="W115" s="162"/>
      <c r="X115" s="162" t="s">
        <v>218</v>
      </c>
      <c r="Y115" s="162" t="s">
        <v>175</v>
      </c>
      <c r="Z115" s="163"/>
      <c r="AA115" s="163"/>
      <c r="AB115" s="163"/>
      <c r="AC115" s="163"/>
      <c r="AD115" s="163"/>
      <c r="AE115" s="163"/>
      <c r="AF115" s="163"/>
      <c r="AG115" s="163" t="s">
        <v>1137</v>
      </c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</row>
    <row r="116" spans="1:60" outlineLevel="1" x14ac:dyDescent="0.2">
      <c r="A116" s="195">
        <v>64</v>
      </c>
      <c r="B116" s="196" t="s">
        <v>1562</v>
      </c>
      <c r="C116" s="197" t="s">
        <v>1563</v>
      </c>
      <c r="D116" s="198" t="s">
        <v>1119</v>
      </c>
      <c r="E116" s="199">
        <v>3</v>
      </c>
      <c r="F116" s="12"/>
      <c r="G116" s="200">
        <f t="shared" si="14"/>
        <v>0</v>
      </c>
      <c r="H116" s="12">
        <v>0</v>
      </c>
      <c r="I116" s="200">
        <f t="shared" si="15"/>
        <v>0</v>
      </c>
      <c r="J116" s="12">
        <v>400</v>
      </c>
      <c r="K116" s="200">
        <f t="shared" si="16"/>
        <v>1200</v>
      </c>
      <c r="L116" s="200">
        <v>21</v>
      </c>
      <c r="M116" s="200">
        <f t="shared" si="17"/>
        <v>0</v>
      </c>
      <c r="N116" s="199">
        <v>0</v>
      </c>
      <c r="O116" s="199">
        <f t="shared" si="18"/>
        <v>0</v>
      </c>
      <c r="P116" s="199">
        <v>0</v>
      </c>
      <c r="Q116" s="199">
        <f t="shared" si="19"/>
        <v>0</v>
      </c>
      <c r="R116" s="200"/>
      <c r="S116" s="200" t="s">
        <v>173</v>
      </c>
      <c r="T116" s="201" t="s">
        <v>174</v>
      </c>
      <c r="U116" s="162">
        <v>0</v>
      </c>
      <c r="V116" s="162">
        <f t="shared" si="20"/>
        <v>0</v>
      </c>
      <c r="W116" s="162"/>
      <c r="X116" s="162" t="s">
        <v>218</v>
      </c>
      <c r="Y116" s="162" t="s">
        <v>175</v>
      </c>
      <c r="Z116" s="163"/>
      <c r="AA116" s="163"/>
      <c r="AB116" s="163"/>
      <c r="AC116" s="163"/>
      <c r="AD116" s="163"/>
      <c r="AE116" s="163"/>
      <c r="AF116" s="163"/>
      <c r="AG116" s="163" t="s">
        <v>1137</v>
      </c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</row>
    <row r="117" spans="1:60" outlineLevel="1" x14ac:dyDescent="0.2">
      <c r="A117" s="195">
        <v>65</v>
      </c>
      <c r="B117" s="196" t="s">
        <v>1564</v>
      </c>
      <c r="C117" s="197" t="s">
        <v>1565</v>
      </c>
      <c r="D117" s="198" t="s">
        <v>1119</v>
      </c>
      <c r="E117" s="199">
        <v>3</v>
      </c>
      <c r="F117" s="12"/>
      <c r="G117" s="200">
        <f t="shared" si="14"/>
        <v>0</v>
      </c>
      <c r="H117" s="12">
        <v>0</v>
      </c>
      <c r="I117" s="200">
        <f t="shared" si="15"/>
        <v>0</v>
      </c>
      <c r="J117" s="12">
        <v>350</v>
      </c>
      <c r="K117" s="200">
        <f t="shared" si="16"/>
        <v>1050</v>
      </c>
      <c r="L117" s="200">
        <v>21</v>
      </c>
      <c r="M117" s="200">
        <f t="shared" si="17"/>
        <v>0</v>
      </c>
      <c r="N117" s="199">
        <v>0</v>
      </c>
      <c r="O117" s="199">
        <f t="shared" si="18"/>
        <v>0</v>
      </c>
      <c r="P117" s="199">
        <v>0</v>
      </c>
      <c r="Q117" s="199">
        <f t="shared" si="19"/>
        <v>0</v>
      </c>
      <c r="R117" s="200"/>
      <c r="S117" s="200" t="s">
        <v>173</v>
      </c>
      <c r="T117" s="201" t="s">
        <v>174</v>
      </c>
      <c r="U117" s="162">
        <v>0</v>
      </c>
      <c r="V117" s="162">
        <f t="shared" si="20"/>
        <v>0</v>
      </c>
      <c r="W117" s="162"/>
      <c r="X117" s="162" t="s">
        <v>218</v>
      </c>
      <c r="Y117" s="162" t="s">
        <v>175</v>
      </c>
      <c r="Z117" s="163"/>
      <c r="AA117" s="163"/>
      <c r="AB117" s="163"/>
      <c r="AC117" s="163"/>
      <c r="AD117" s="163"/>
      <c r="AE117" s="163"/>
      <c r="AF117" s="163"/>
      <c r="AG117" s="163" t="s">
        <v>1137</v>
      </c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</row>
    <row r="118" spans="1:60" outlineLevel="1" x14ac:dyDescent="0.2">
      <c r="A118" s="195">
        <v>66</v>
      </c>
      <c r="B118" s="196" t="s">
        <v>1566</v>
      </c>
      <c r="C118" s="197" t="s">
        <v>1567</v>
      </c>
      <c r="D118" s="198" t="s">
        <v>1119</v>
      </c>
      <c r="E118" s="199">
        <v>2</v>
      </c>
      <c r="F118" s="12"/>
      <c r="G118" s="200">
        <f t="shared" si="14"/>
        <v>0</v>
      </c>
      <c r="H118" s="12">
        <v>0</v>
      </c>
      <c r="I118" s="200">
        <f t="shared" si="15"/>
        <v>0</v>
      </c>
      <c r="J118" s="12">
        <v>250</v>
      </c>
      <c r="K118" s="200">
        <f t="shared" si="16"/>
        <v>500</v>
      </c>
      <c r="L118" s="200">
        <v>21</v>
      </c>
      <c r="M118" s="200">
        <f t="shared" si="17"/>
        <v>0</v>
      </c>
      <c r="N118" s="199">
        <v>0</v>
      </c>
      <c r="O118" s="199">
        <f t="shared" si="18"/>
        <v>0</v>
      </c>
      <c r="P118" s="199">
        <v>0</v>
      </c>
      <c r="Q118" s="199">
        <f t="shared" si="19"/>
        <v>0</v>
      </c>
      <c r="R118" s="200"/>
      <c r="S118" s="200" t="s">
        <v>173</v>
      </c>
      <c r="T118" s="201" t="s">
        <v>174</v>
      </c>
      <c r="U118" s="162">
        <v>0</v>
      </c>
      <c r="V118" s="162">
        <f t="shared" si="20"/>
        <v>0</v>
      </c>
      <c r="W118" s="162"/>
      <c r="X118" s="162" t="s">
        <v>218</v>
      </c>
      <c r="Y118" s="162" t="s">
        <v>175</v>
      </c>
      <c r="Z118" s="163"/>
      <c r="AA118" s="163"/>
      <c r="AB118" s="163"/>
      <c r="AC118" s="163"/>
      <c r="AD118" s="163"/>
      <c r="AE118" s="163"/>
      <c r="AF118" s="163"/>
      <c r="AG118" s="163" t="s">
        <v>1137</v>
      </c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</row>
    <row r="119" spans="1:60" outlineLevel="1" x14ac:dyDescent="0.2">
      <c r="A119" s="195">
        <v>67</v>
      </c>
      <c r="B119" s="196" t="s">
        <v>1568</v>
      </c>
      <c r="C119" s="197" t="s">
        <v>1569</v>
      </c>
      <c r="D119" s="198" t="s">
        <v>1406</v>
      </c>
      <c r="E119" s="199">
        <v>2</v>
      </c>
      <c r="F119" s="12"/>
      <c r="G119" s="200">
        <f t="shared" si="14"/>
        <v>0</v>
      </c>
      <c r="H119" s="12">
        <v>0</v>
      </c>
      <c r="I119" s="200">
        <f t="shared" si="15"/>
        <v>0</v>
      </c>
      <c r="J119" s="12">
        <v>250</v>
      </c>
      <c r="K119" s="200">
        <f t="shared" si="16"/>
        <v>500</v>
      </c>
      <c r="L119" s="200">
        <v>21</v>
      </c>
      <c r="M119" s="200">
        <f t="shared" si="17"/>
        <v>0</v>
      </c>
      <c r="N119" s="199">
        <v>0</v>
      </c>
      <c r="O119" s="199">
        <f t="shared" si="18"/>
        <v>0</v>
      </c>
      <c r="P119" s="199">
        <v>0</v>
      </c>
      <c r="Q119" s="199">
        <f t="shared" si="19"/>
        <v>0</v>
      </c>
      <c r="R119" s="200"/>
      <c r="S119" s="200" t="s">
        <v>173</v>
      </c>
      <c r="T119" s="201" t="s">
        <v>174</v>
      </c>
      <c r="U119" s="162">
        <v>0</v>
      </c>
      <c r="V119" s="162">
        <f t="shared" si="20"/>
        <v>0</v>
      </c>
      <c r="W119" s="162"/>
      <c r="X119" s="162" t="s">
        <v>218</v>
      </c>
      <c r="Y119" s="162" t="s">
        <v>175</v>
      </c>
      <c r="Z119" s="163"/>
      <c r="AA119" s="163"/>
      <c r="AB119" s="163"/>
      <c r="AC119" s="163"/>
      <c r="AD119" s="163"/>
      <c r="AE119" s="163"/>
      <c r="AF119" s="163"/>
      <c r="AG119" s="163" t="s">
        <v>1137</v>
      </c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  <c r="AZ119" s="163"/>
      <c r="BA119" s="163"/>
      <c r="BB119" s="163"/>
      <c r="BC119" s="163"/>
      <c r="BD119" s="163"/>
      <c r="BE119" s="163"/>
      <c r="BF119" s="163"/>
      <c r="BG119" s="163"/>
      <c r="BH119" s="163"/>
    </row>
    <row r="120" spans="1:60" outlineLevel="1" x14ac:dyDescent="0.2">
      <c r="A120" s="195">
        <v>68</v>
      </c>
      <c r="B120" s="196" t="s">
        <v>1570</v>
      </c>
      <c r="C120" s="197" t="s">
        <v>1571</v>
      </c>
      <c r="D120" s="198" t="s">
        <v>1406</v>
      </c>
      <c r="E120" s="199">
        <v>2</v>
      </c>
      <c r="F120" s="12"/>
      <c r="G120" s="200">
        <f t="shared" si="14"/>
        <v>0</v>
      </c>
      <c r="H120" s="12">
        <v>0</v>
      </c>
      <c r="I120" s="200">
        <f t="shared" si="15"/>
        <v>0</v>
      </c>
      <c r="J120" s="12">
        <v>1000</v>
      </c>
      <c r="K120" s="200">
        <f t="shared" si="16"/>
        <v>2000</v>
      </c>
      <c r="L120" s="200">
        <v>21</v>
      </c>
      <c r="M120" s="200">
        <f t="shared" si="17"/>
        <v>0</v>
      </c>
      <c r="N120" s="199">
        <v>0</v>
      </c>
      <c r="O120" s="199">
        <f t="shared" si="18"/>
        <v>0</v>
      </c>
      <c r="P120" s="199">
        <v>0</v>
      </c>
      <c r="Q120" s="199">
        <f t="shared" si="19"/>
        <v>0</v>
      </c>
      <c r="R120" s="200"/>
      <c r="S120" s="200" t="s">
        <v>173</v>
      </c>
      <c r="T120" s="201" t="s">
        <v>174</v>
      </c>
      <c r="U120" s="162">
        <v>0</v>
      </c>
      <c r="V120" s="162">
        <f t="shared" si="20"/>
        <v>0</v>
      </c>
      <c r="W120" s="162"/>
      <c r="X120" s="162" t="s">
        <v>218</v>
      </c>
      <c r="Y120" s="162" t="s">
        <v>175</v>
      </c>
      <c r="Z120" s="163"/>
      <c r="AA120" s="163"/>
      <c r="AB120" s="163"/>
      <c r="AC120" s="163"/>
      <c r="AD120" s="163"/>
      <c r="AE120" s="163"/>
      <c r="AF120" s="163"/>
      <c r="AG120" s="163" t="s">
        <v>1137</v>
      </c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</row>
    <row r="121" spans="1:60" outlineLevel="1" x14ac:dyDescent="0.2">
      <c r="A121" s="195">
        <v>69</v>
      </c>
      <c r="B121" s="196" t="s">
        <v>1572</v>
      </c>
      <c r="C121" s="197" t="s">
        <v>1573</v>
      </c>
      <c r="D121" s="198" t="s">
        <v>1406</v>
      </c>
      <c r="E121" s="199">
        <v>4</v>
      </c>
      <c r="F121" s="12"/>
      <c r="G121" s="200">
        <f t="shared" si="14"/>
        <v>0</v>
      </c>
      <c r="H121" s="12">
        <v>1799</v>
      </c>
      <c r="I121" s="200">
        <f t="shared" si="15"/>
        <v>7196</v>
      </c>
      <c r="J121" s="12">
        <v>312</v>
      </c>
      <c r="K121" s="200">
        <f t="shared" si="16"/>
        <v>1248</v>
      </c>
      <c r="L121" s="200">
        <v>21</v>
      </c>
      <c r="M121" s="200">
        <f t="shared" si="17"/>
        <v>0</v>
      </c>
      <c r="N121" s="199">
        <v>0</v>
      </c>
      <c r="O121" s="199">
        <f t="shared" si="18"/>
        <v>0</v>
      </c>
      <c r="P121" s="199">
        <v>0</v>
      </c>
      <c r="Q121" s="199">
        <f t="shared" si="19"/>
        <v>0</v>
      </c>
      <c r="R121" s="200"/>
      <c r="S121" s="200" t="s">
        <v>173</v>
      </c>
      <c r="T121" s="201" t="s">
        <v>174</v>
      </c>
      <c r="U121" s="162">
        <v>0</v>
      </c>
      <c r="V121" s="162">
        <f t="shared" si="20"/>
        <v>0</v>
      </c>
      <c r="W121" s="162"/>
      <c r="X121" s="162" t="s">
        <v>218</v>
      </c>
      <c r="Y121" s="162" t="s">
        <v>175</v>
      </c>
      <c r="Z121" s="163"/>
      <c r="AA121" s="163"/>
      <c r="AB121" s="163"/>
      <c r="AC121" s="163"/>
      <c r="AD121" s="163"/>
      <c r="AE121" s="163"/>
      <c r="AF121" s="163"/>
      <c r="AG121" s="163" t="s">
        <v>1137</v>
      </c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</row>
    <row r="122" spans="1:60" outlineLevel="1" x14ac:dyDescent="0.2">
      <c r="A122" s="155">
        <v>70</v>
      </c>
      <c r="B122" s="156" t="s">
        <v>1574</v>
      </c>
      <c r="C122" s="157" t="s">
        <v>1575</v>
      </c>
      <c r="D122" s="158" t="s">
        <v>1406</v>
      </c>
      <c r="E122" s="159">
        <v>1</v>
      </c>
      <c r="F122" s="11"/>
      <c r="G122" s="160">
        <f t="shared" si="14"/>
        <v>0</v>
      </c>
      <c r="H122" s="11">
        <v>2430</v>
      </c>
      <c r="I122" s="160">
        <f t="shared" si="15"/>
        <v>2430</v>
      </c>
      <c r="J122" s="11">
        <v>660</v>
      </c>
      <c r="K122" s="160">
        <f t="shared" si="16"/>
        <v>660</v>
      </c>
      <c r="L122" s="160">
        <v>21</v>
      </c>
      <c r="M122" s="160">
        <f t="shared" si="17"/>
        <v>0</v>
      </c>
      <c r="N122" s="159">
        <v>0</v>
      </c>
      <c r="O122" s="159">
        <f t="shared" si="18"/>
        <v>0</v>
      </c>
      <c r="P122" s="159">
        <v>0</v>
      </c>
      <c r="Q122" s="159">
        <f t="shared" si="19"/>
        <v>0</v>
      </c>
      <c r="R122" s="160"/>
      <c r="S122" s="160" t="s">
        <v>173</v>
      </c>
      <c r="T122" s="161" t="s">
        <v>174</v>
      </c>
      <c r="U122" s="162">
        <v>0</v>
      </c>
      <c r="V122" s="162">
        <f t="shared" si="20"/>
        <v>0</v>
      </c>
      <c r="W122" s="162"/>
      <c r="X122" s="162" t="s">
        <v>218</v>
      </c>
      <c r="Y122" s="162" t="s">
        <v>175</v>
      </c>
      <c r="Z122" s="163"/>
      <c r="AA122" s="163"/>
      <c r="AB122" s="163"/>
      <c r="AC122" s="163"/>
      <c r="AD122" s="163"/>
      <c r="AE122" s="163"/>
      <c r="AF122" s="163"/>
      <c r="AG122" s="163" t="s">
        <v>1137</v>
      </c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</row>
    <row r="123" spans="1:60" outlineLevel="2" x14ac:dyDescent="0.2">
      <c r="A123" s="164"/>
      <c r="B123" s="165"/>
      <c r="C123" s="258" t="s">
        <v>1576</v>
      </c>
      <c r="D123" s="259"/>
      <c r="E123" s="259"/>
      <c r="F123" s="259"/>
      <c r="G123" s="259"/>
      <c r="H123" s="162"/>
      <c r="I123" s="162"/>
      <c r="J123" s="162"/>
      <c r="K123" s="162"/>
      <c r="L123" s="162"/>
      <c r="M123" s="162"/>
      <c r="N123" s="166"/>
      <c r="O123" s="166"/>
      <c r="P123" s="166"/>
      <c r="Q123" s="166"/>
      <c r="R123" s="162"/>
      <c r="S123" s="162"/>
      <c r="T123" s="162"/>
      <c r="U123" s="162"/>
      <c r="V123" s="162"/>
      <c r="W123" s="162"/>
      <c r="X123" s="162"/>
      <c r="Y123" s="162"/>
      <c r="Z123" s="163"/>
      <c r="AA123" s="163"/>
      <c r="AB123" s="163"/>
      <c r="AC123" s="163"/>
      <c r="AD123" s="163"/>
      <c r="AE123" s="163"/>
      <c r="AF123" s="163"/>
      <c r="AG123" s="163" t="s">
        <v>178</v>
      </c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</row>
    <row r="124" spans="1:60" outlineLevel="1" x14ac:dyDescent="0.2">
      <c r="A124" s="195">
        <v>71</v>
      </c>
      <c r="B124" s="196" t="s">
        <v>1577</v>
      </c>
      <c r="C124" s="197" t="s">
        <v>1578</v>
      </c>
      <c r="D124" s="198" t="s">
        <v>1406</v>
      </c>
      <c r="E124" s="199">
        <v>3</v>
      </c>
      <c r="F124" s="12"/>
      <c r="G124" s="200">
        <f>ROUND(E124*F124,2)</f>
        <v>0</v>
      </c>
      <c r="H124" s="12">
        <v>200</v>
      </c>
      <c r="I124" s="200">
        <f>ROUND(E124*H124,2)</f>
        <v>600</v>
      </c>
      <c r="J124" s="12">
        <v>197</v>
      </c>
      <c r="K124" s="200">
        <f>ROUND(E124*J124,2)</f>
        <v>591</v>
      </c>
      <c r="L124" s="200">
        <v>21</v>
      </c>
      <c r="M124" s="200">
        <f>G124*(1+L124/100)</f>
        <v>0</v>
      </c>
      <c r="N124" s="199">
        <v>0</v>
      </c>
      <c r="O124" s="199">
        <f>ROUND(E124*N124,2)</f>
        <v>0</v>
      </c>
      <c r="P124" s="199">
        <v>0</v>
      </c>
      <c r="Q124" s="199">
        <f>ROUND(E124*P124,2)</f>
        <v>0</v>
      </c>
      <c r="R124" s="200"/>
      <c r="S124" s="200" t="s">
        <v>173</v>
      </c>
      <c r="T124" s="201" t="s">
        <v>174</v>
      </c>
      <c r="U124" s="162">
        <v>0</v>
      </c>
      <c r="V124" s="162">
        <f>ROUND(E124*U124,2)</f>
        <v>0</v>
      </c>
      <c r="W124" s="162"/>
      <c r="X124" s="162" t="s">
        <v>218</v>
      </c>
      <c r="Y124" s="162" t="s">
        <v>175</v>
      </c>
      <c r="Z124" s="163"/>
      <c r="AA124" s="163"/>
      <c r="AB124" s="163"/>
      <c r="AC124" s="163"/>
      <c r="AD124" s="163"/>
      <c r="AE124" s="163"/>
      <c r="AF124" s="163"/>
      <c r="AG124" s="163" t="s">
        <v>1137</v>
      </c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</row>
    <row r="125" spans="1:60" outlineLevel="1" x14ac:dyDescent="0.2">
      <c r="A125" s="155">
        <v>72</v>
      </c>
      <c r="B125" s="156" t="s">
        <v>1579</v>
      </c>
      <c r="C125" s="157" t="s">
        <v>1580</v>
      </c>
      <c r="D125" s="158" t="s">
        <v>1406</v>
      </c>
      <c r="E125" s="159">
        <v>2</v>
      </c>
      <c r="F125" s="11"/>
      <c r="G125" s="160">
        <f>ROUND(E125*F125,2)</f>
        <v>0</v>
      </c>
      <c r="H125" s="11">
        <v>6344</v>
      </c>
      <c r="I125" s="160">
        <f>ROUND(E125*H125,2)</f>
        <v>12688</v>
      </c>
      <c r="J125" s="11">
        <v>150</v>
      </c>
      <c r="K125" s="160">
        <f>ROUND(E125*J125,2)</f>
        <v>300</v>
      </c>
      <c r="L125" s="160">
        <v>21</v>
      </c>
      <c r="M125" s="160">
        <f>G125*(1+L125/100)</f>
        <v>0</v>
      </c>
      <c r="N125" s="159">
        <v>0</v>
      </c>
      <c r="O125" s="159">
        <f>ROUND(E125*N125,2)</f>
        <v>0</v>
      </c>
      <c r="P125" s="159">
        <v>0</v>
      </c>
      <c r="Q125" s="159">
        <f>ROUND(E125*P125,2)</f>
        <v>0</v>
      </c>
      <c r="R125" s="160"/>
      <c r="S125" s="160" t="s">
        <v>173</v>
      </c>
      <c r="T125" s="161" t="s">
        <v>174</v>
      </c>
      <c r="U125" s="162">
        <v>0</v>
      </c>
      <c r="V125" s="162">
        <f>ROUND(E125*U125,2)</f>
        <v>0</v>
      </c>
      <c r="W125" s="162"/>
      <c r="X125" s="162" t="s">
        <v>218</v>
      </c>
      <c r="Y125" s="162" t="s">
        <v>175</v>
      </c>
      <c r="Z125" s="163"/>
      <c r="AA125" s="163"/>
      <c r="AB125" s="163"/>
      <c r="AC125" s="163"/>
      <c r="AD125" s="163"/>
      <c r="AE125" s="163"/>
      <c r="AF125" s="163"/>
      <c r="AG125" s="163" t="s">
        <v>1137</v>
      </c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</row>
    <row r="126" spans="1:60" ht="22.5" outlineLevel="2" x14ac:dyDescent="0.2">
      <c r="A126" s="164"/>
      <c r="B126" s="165"/>
      <c r="C126" s="258" t="s">
        <v>1581</v>
      </c>
      <c r="D126" s="259"/>
      <c r="E126" s="259"/>
      <c r="F126" s="259"/>
      <c r="G126" s="259"/>
      <c r="H126" s="162"/>
      <c r="I126" s="162"/>
      <c r="J126" s="162"/>
      <c r="K126" s="162"/>
      <c r="L126" s="162"/>
      <c r="M126" s="162"/>
      <c r="N126" s="166"/>
      <c r="O126" s="166"/>
      <c r="P126" s="166"/>
      <c r="Q126" s="166"/>
      <c r="R126" s="162"/>
      <c r="S126" s="162"/>
      <c r="T126" s="162"/>
      <c r="U126" s="162"/>
      <c r="V126" s="162"/>
      <c r="W126" s="162"/>
      <c r="X126" s="162"/>
      <c r="Y126" s="162"/>
      <c r="Z126" s="163"/>
      <c r="AA126" s="163"/>
      <c r="AB126" s="163"/>
      <c r="AC126" s="163"/>
      <c r="AD126" s="163"/>
      <c r="AE126" s="163"/>
      <c r="AF126" s="163"/>
      <c r="AG126" s="163" t="s">
        <v>178</v>
      </c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73" t="str">
        <f>C126</f>
        <v>Zásuvková plastová skříň se zásuvkami 1x 400V/20A/TN-S, 2x 230V/16A/TN-S, min. IP54, osazená společným proudovým chráničem a jističi</v>
      </c>
      <c r="BB126" s="163"/>
      <c r="BC126" s="163"/>
      <c r="BD126" s="163"/>
      <c r="BE126" s="163"/>
      <c r="BF126" s="163"/>
      <c r="BG126" s="163"/>
      <c r="BH126" s="163"/>
    </row>
    <row r="127" spans="1:60" outlineLevel="1" x14ac:dyDescent="0.2">
      <c r="A127" s="195">
        <v>73</v>
      </c>
      <c r="B127" s="196" t="s">
        <v>1582</v>
      </c>
      <c r="C127" s="197" t="s">
        <v>1583</v>
      </c>
      <c r="D127" s="198" t="s">
        <v>1406</v>
      </c>
      <c r="E127" s="199">
        <v>3</v>
      </c>
      <c r="F127" s="12"/>
      <c r="G127" s="200">
        <f>ROUND(E127*F127,2)</f>
        <v>0</v>
      </c>
      <c r="H127" s="12">
        <v>135</v>
      </c>
      <c r="I127" s="200">
        <f>ROUND(E127*H127,2)</f>
        <v>405</v>
      </c>
      <c r="J127" s="12">
        <v>187</v>
      </c>
      <c r="K127" s="200">
        <f>ROUND(E127*J127,2)</f>
        <v>561</v>
      </c>
      <c r="L127" s="200">
        <v>21</v>
      </c>
      <c r="M127" s="200">
        <f>G127*(1+L127/100)</f>
        <v>0</v>
      </c>
      <c r="N127" s="199">
        <v>0</v>
      </c>
      <c r="O127" s="199">
        <f>ROUND(E127*N127,2)</f>
        <v>0</v>
      </c>
      <c r="P127" s="199">
        <v>0</v>
      </c>
      <c r="Q127" s="199">
        <f>ROUND(E127*P127,2)</f>
        <v>0</v>
      </c>
      <c r="R127" s="200"/>
      <c r="S127" s="200" t="s">
        <v>173</v>
      </c>
      <c r="T127" s="201" t="s">
        <v>174</v>
      </c>
      <c r="U127" s="162">
        <v>0</v>
      </c>
      <c r="V127" s="162">
        <f>ROUND(E127*U127,2)</f>
        <v>0</v>
      </c>
      <c r="W127" s="162"/>
      <c r="X127" s="162" t="s">
        <v>218</v>
      </c>
      <c r="Y127" s="162" t="s">
        <v>175</v>
      </c>
      <c r="Z127" s="163"/>
      <c r="AA127" s="163"/>
      <c r="AB127" s="163"/>
      <c r="AC127" s="163"/>
      <c r="AD127" s="163"/>
      <c r="AE127" s="163"/>
      <c r="AF127" s="163"/>
      <c r="AG127" s="163" t="s">
        <v>1137</v>
      </c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</row>
    <row r="128" spans="1:60" outlineLevel="1" x14ac:dyDescent="0.2">
      <c r="A128" s="195">
        <v>74</v>
      </c>
      <c r="B128" s="196" t="s">
        <v>1584</v>
      </c>
      <c r="C128" s="197" t="s">
        <v>1585</v>
      </c>
      <c r="D128" s="198" t="s">
        <v>1406</v>
      </c>
      <c r="E128" s="199">
        <v>8</v>
      </c>
      <c r="F128" s="12"/>
      <c r="G128" s="200">
        <f>ROUND(E128*F128,2)</f>
        <v>0</v>
      </c>
      <c r="H128" s="12">
        <v>650</v>
      </c>
      <c r="I128" s="200">
        <f>ROUND(E128*H128,2)</f>
        <v>5200</v>
      </c>
      <c r="J128" s="12">
        <v>100</v>
      </c>
      <c r="K128" s="200">
        <f>ROUND(E128*J128,2)</f>
        <v>800</v>
      </c>
      <c r="L128" s="200">
        <v>21</v>
      </c>
      <c r="M128" s="200">
        <f>G128*(1+L128/100)</f>
        <v>0</v>
      </c>
      <c r="N128" s="199">
        <v>0</v>
      </c>
      <c r="O128" s="199">
        <f>ROUND(E128*N128,2)</f>
        <v>0</v>
      </c>
      <c r="P128" s="199">
        <v>0</v>
      </c>
      <c r="Q128" s="199">
        <f>ROUND(E128*P128,2)</f>
        <v>0</v>
      </c>
      <c r="R128" s="200"/>
      <c r="S128" s="200" t="s">
        <v>173</v>
      </c>
      <c r="T128" s="201" t="s">
        <v>174</v>
      </c>
      <c r="U128" s="162">
        <v>0</v>
      </c>
      <c r="V128" s="162">
        <f>ROUND(E128*U128,2)</f>
        <v>0</v>
      </c>
      <c r="W128" s="162"/>
      <c r="X128" s="162" t="s">
        <v>218</v>
      </c>
      <c r="Y128" s="162" t="s">
        <v>175</v>
      </c>
      <c r="Z128" s="163"/>
      <c r="AA128" s="163"/>
      <c r="AB128" s="163"/>
      <c r="AC128" s="163"/>
      <c r="AD128" s="163"/>
      <c r="AE128" s="163"/>
      <c r="AF128" s="163"/>
      <c r="AG128" s="163" t="s">
        <v>1137</v>
      </c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</row>
    <row r="129" spans="1:60" outlineLevel="1" x14ac:dyDescent="0.2">
      <c r="A129" s="195">
        <v>75</v>
      </c>
      <c r="B129" s="196" t="s">
        <v>1586</v>
      </c>
      <c r="C129" s="197" t="s">
        <v>1587</v>
      </c>
      <c r="D129" s="198" t="s">
        <v>1119</v>
      </c>
      <c r="E129" s="199">
        <v>1</v>
      </c>
      <c r="F129" s="12"/>
      <c r="G129" s="200">
        <f>ROUND(E129*F129,2)</f>
        <v>0</v>
      </c>
      <c r="H129" s="12">
        <v>250</v>
      </c>
      <c r="I129" s="200">
        <f>ROUND(E129*H129,2)</f>
        <v>250</v>
      </c>
      <c r="J129" s="12">
        <v>250</v>
      </c>
      <c r="K129" s="200">
        <f>ROUND(E129*J129,2)</f>
        <v>250</v>
      </c>
      <c r="L129" s="200">
        <v>21</v>
      </c>
      <c r="M129" s="200">
        <f>G129*(1+L129/100)</f>
        <v>0</v>
      </c>
      <c r="N129" s="199">
        <v>0</v>
      </c>
      <c r="O129" s="199">
        <f>ROUND(E129*N129,2)</f>
        <v>0</v>
      </c>
      <c r="P129" s="199">
        <v>0</v>
      </c>
      <c r="Q129" s="199">
        <f>ROUND(E129*P129,2)</f>
        <v>0</v>
      </c>
      <c r="R129" s="200"/>
      <c r="S129" s="200" t="s">
        <v>173</v>
      </c>
      <c r="T129" s="201" t="s">
        <v>174</v>
      </c>
      <c r="U129" s="162">
        <v>0</v>
      </c>
      <c r="V129" s="162">
        <f>ROUND(E129*U129,2)</f>
        <v>0</v>
      </c>
      <c r="W129" s="162"/>
      <c r="X129" s="162" t="s">
        <v>218</v>
      </c>
      <c r="Y129" s="162" t="s">
        <v>175</v>
      </c>
      <c r="Z129" s="163"/>
      <c r="AA129" s="163"/>
      <c r="AB129" s="163"/>
      <c r="AC129" s="163"/>
      <c r="AD129" s="163"/>
      <c r="AE129" s="163"/>
      <c r="AF129" s="163"/>
      <c r="AG129" s="163" t="s">
        <v>1137</v>
      </c>
      <c r="AH129" s="163"/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</row>
    <row r="130" spans="1:60" outlineLevel="1" x14ac:dyDescent="0.2">
      <c r="A130" s="155">
        <v>76</v>
      </c>
      <c r="B130" s="156" t="s">
        <v>1588</v>
      </c>
      <c r="C130" s="157" t="s">
        <v>1589</v>
      </c>
      <c r="D130" s="158" t="s">
        <v>1119</v>
      </c>
      <c r="E130" s="159">
        <v>2</v>
      </c>
      <c r="F130" s="11"/>
      <c r="G130" s="160">
        <f>ROUND(E130*F130,2)</f>
        <v>0</v>
      </c>
      <c r="H130" s="11">
        <v>947</v>
      </c>
      <c r="I130" s="160">
        <f>ROUND(E130*H130,2)</f>
        <v>1894</v>
      </c>
      <c r="J130" s="11">
        <v>150</v>
      </c>
      <c r="K130" s="160">
        <f>ROUND(E130*J130,2)</f>
        <v>300</v>
      </c>
      <c r="L130" s="160">
        <v>21</v>
      </c>
      <c r="M130" s="160">
        <f>G130*(1+L130/100)</f>
        <v>0</v>
      </c>
      <c r="N130" s="159">
        <v>0</v>
      </c>
      <c r="O130" s="159">
        <f>ROUND(E130*N130,2)</f>
        <v>0</v>
      </c>
      <c r="P130" s="159">
        <v>0</v>
      </c>
      <c r="Q130" s="159">
        <f>ROUND(E130*P130,2)</f>
        <v>0</v>
      </c>
      <c r="R130" s="160"/>
      <c r="S130" s="160" t="s">
        <v>173</v>
      </c>
      <c r="T130" s="161" t="s">
        <v>174</v>
      </c>
      <c r="U130" s="162">
        <v>0</v>
      </c>
      <c r="V130" s="162">
        <f>ROUND(E130*U130,2)</f>
        <v>0</v>
      </c>
      <c r="W130" s="162"/>
      <c r="X130" s="162" t="s">
        <v>218</v>
      </c>
      <c r="Y130" s="162" t="s">
        <v>175</v>
      </c>
      <c r="Z130" s="163"/>
      <c r="AA130" s="163"/>
      <c r="AB130" s="163"/>
      <c r="AC130" s="163"/>
      <c r="AD130" s="163"/>
      <c r="AE130" s="163"/>
      <c r="AF130" s="163"/>
      <c r="AG130" s="163" t="s">
        <v>1137</v>
      </c>
      <c r="AH130" s="163"/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</row>
    <row r="131" spans="1:60" ht="22.5" outlineLevel="2" x14ac:dyDescent="0.2">
      <c r="A131" s="164"/>
      <c r="B131" s="165"/>
      <c r="C131" s="258" t="s">
        <v>1590</v>
      </c>
      <c r="D131" s="259"/>
      <c r="E131" s="259"/>
      <c r="F131" s="259"/>
      <c r="G131" s="259"/>
      <c r="H131" s="162"/>
      <c r="I131" s="162"/>
      <c r="J131" s="162"/>
      <c r="K131" s="162"/>
      <c r="L131" s="162"/>
      <c r="M131" s="162"/>
      <c r="N131" s="166"/>
      <c r="O131" s="166"/>
      <c r="P131" s="166"/>
      <c r="Q131" s="166"/>
      <c r="R131" s="162"/>
      <c r="S131" s="162"/>
      <c r="T131" s="162"/>
      <c r="U131" s="162"/>
      <c r="V131" s="162"/>
      <c r="W131" s="162"/>
      <c r="X131" s="162"/>
      <c r="Y131" s="162"/>
      <c r="Z131" s="163"/>
      <c r="AA131" s="163"/>
      <c r="AB131" s="163"/>
      <c r="AC131" s="163"/>
      <c r="AD131" s="163"/>
      <c r="AE131" s="163"/>
      <c r="AF131" s="163"/>
      <c r="AG131" s="163" t="s">
        <v>178</v>
      </c>
      <c r="AH131" s="163"/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  <c r="AW131" s="163"/>
      <c r="AX131" s="163"/>
      <c r="AY131" s="163"/>
      <c r="AZ131" s="163"/>
      <c r="BA131" s="173" t="str">
        <f>C131</f>
        <v>Svorkovnicová skříňka z plastu do rozměru š.130 x v.130 x hl.77 mm, 690V, IP66, do 10ks svorek  0,75-4,0mm2, do 7ks vývodek do PG13,5</v>
      </c>
      <c r="BB131" s="163"/>
      <c r="BC131" s="163"/>
      <c r="BD131" s="163"/>
      <c r="BE131" s="163"/>
      <c r="BF131" s="163"/>
      <c r="BG131" s="163"/>
      <c r="BH131" s="163"/>
    </row>
    <row r="132" spans="1:60" outlineLevel="1" x14ac:dyDescent="0.2">
      <c r="A132" s="155">
        <v>77</v>
      </c>
      <c r="B132" s="156" t="s">
        <v>1591</v>
      </c>
      <c r="C132" s="157" t="s">
        <v>1592</v>
      </c>
      <c r="D132" s="158" t="s">
        <v>1119</v>
      </c>
      <c r="E132" s="159">
        <v>4</v>
      </c>
      <c r="F132" s="11"/>
      <c r="G132" s="160">
        <f>ROUND(E132*F132,2)</f>
        <v>0</v>
      </c>
      <c r="H132" s="11">
        <v>477</v>
      </c>
      <c r="I132" s="160">
        <f>ROUND(E132*H132,2)</f>
        <v>1908</v>
      </c>
      <c r="J132" s="11">
        <v>150</v>
      </c>
      <c r="K132" s="160">
        <f>ROUND(E132*J132,2)</f>
        <v>600</v>
      </c>
      <c r="L132" s="160">
        <v>21</v>
      </c>
      <c r="M132" s="160">
        <f>G132*(1+L132/100)</f>
        <v>0</v>
      </c>
      <c r="N132" s="159">
        <v>0</v>
      </c>
      <c r="O132" s="159">
        <f>ROUND(E132*N132,2)</f>
        <v>0</v>
      </c>
      <c r="P132" s="159">
        <v>0</v>
      </c>
      <c r="Q132" s="159">
        <f>ROUND(E132*P132,2)</f>
        <v>0</v>
      </c>
      <c r="R132" s="160"/>
      <c r="S132" s="160" t="s">
        <v>173</v>
      </c>
      <c r="T132" s="161" t="s">
        <v>174</v>
      </c>
      <c r="U132" s="162">
        <v>0</v>
      </c>
      <c r="V132" s="162">
        <f>ROUND(E132*U132,2)</f>
        <v>0</v>
      </c>
      <c r="W132" s="162"/>
      <c r="X132" s="162" t="s">
        <v>218</v>
      </c>
      <c r="Y132" s="162" t="s">
        <v>175</v>
      </c>
      <c r="Z132" s="163"/>
      <c r="AA132" s="163"/>
      <c r="AB132" s="163"/>
      <c r="AC132" s="163"/>
      <c r="AD132" s="163"/>
      <c r="AE132" s="163"/>
      <c r="AF132" s="163"/>
      <c r="AG132" s="163" t="s">
        <v>1137</v>
      </c>
      <c r="AH132" s="163"/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</row>
    <row r="133" spans="1:60" ht="22.5" outlineLevel="2" x14ac:dyDescent="0.2">
      <c r="A133" s="164"/>
      <c r="B133" s="165"/>
      <c r="C133" s="258" t="s">
        <v>1593</v>
      </c>
      <c r="D133" s="259"/>
      <c r="E133" s="259"/>
      <c r="F133" s="259"/>
      <c r="G133" s="259"/>
      <c r="H133" s="162"/>
      <c r="I133" s="162"/>
      <c r="J133" s="162"/>
      <c r="K133" s="162"/>
      <c r="L133" s="162"/>
      <c r="M133" s="162"/>
      <c r="N133" s="166"/>
      <c r="O133" s="166"/>
      <c r="P133" s="166"/>
      <c r="Q133" s="166"/>
      <c r="R133" s="162"/>
      <c r="S133" s="162"/>
      <c r="T133" s="162"/>
      <c r="U133" s="162"/>
      <c r="V133" s="162"/>
      <c r="W133" s="162"/>
      <c r="X133" s="162"/>
      <c r="Y133" s="162"/>
      <c r="Z133" s="163"/>
      <c r="AA133" s="163"/>
      <c r="AB133" s="163"/>
      <c r="AC133" s="163"/>
      <c r="AD133" s="163"/>
      <c r="AE133" s="163"/>
      <c r="AF133" s="163"/>
      <c r="AG133" s="163" t="s">
        <v>178</v>
      </c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73" t="str">
        <f>C133</f>
        <v>Svorkovnicová skříňka z plastu do rozměru š.93 x v.93 x hl.62 mm, 500V, IP66, do 5ks svorek  2,5mm2, do 5ks vývodek do PG13,5, 2ks vývodka PG 9</v>
      </c>
      <c r="BB133" s="163"/>
      <c r="BC133" s="163"/>
      <c r="BD133" s="163"/>
      <c r="BE133" s="163"/>
      <c r="BF133" s="163"/>
      <c r="BG133" s="163"/>
      <c r="BH133" s="163"/>
    </row>
    <row r="134" spans="1:60" outlineLevel="1" x14ac:dyDescent="0.2">
      <c r="A134" s="195">
        <v>78</v>
      </c>
      <c r="B134" s="196" t="s">
        <v>1594</v>
      </c>
      <c r="C134" s="197" t="s">
        <v>1595</v>
      </c>
      <c r="D134" s="198" t="s">
        <v>276</v>
      </c>
      <c r="E134" s="199">
        <v>2</v>
      </c>
      <c r="F134" s="12"/>
      <c r="G134" s="200">
        <f>ROUND(E134*F134,2)</f>
        <v>0</v>
      </c>
      <c r="H134" s="12">
        <v>120</v>
      </c>
      <c r="I134" s="200">
        <f>ROUND(E134*H134,2)</f>
        <v>240</v>
      </c>
      <c r="J134" s="12">
        <v>780</v>
      </c>
      <c r="K134" s="200">
        <f>ROUND(E134*J134,2)</f>
        <v>1560</v>
      </c>
      <c r="L134" s="200">
        <v>21</v>
      </c>
      <c r="M134" s="200">
        <f>G134*(1+L134/100)</f>
        <v>0</v>
      </c>
      <c r="N134" s="199">
        <v>0</v>
      </c>
      <c r="O134" s="199">
        <f>ROUND(E134*N134,2)</f>
        <v>0</v>
      </c>
      <c r="P134" s="199">
        <v>0</v>
      </c>
      <c r="Q134" s="199">
        <f>ROUND(E134*P134,2)</f>
        <v>0</v>
      </c>
      <c r="R134" s="200"/>
      <c r="S134" s="200" t="s">
        <v>173</v>
      </c>
      <c r="T134" s="201" t="s">
        <v>174</v>
      </c>
      <c r="U134" s="162">
        <v>0</v>
      </c>
      <c r="V134" s="162">
        <f>ROUND(E134*U134,2)</f>
        <v>0</v>
      </c>
      <c r="W134" s="162"/>
      <c r="X134" s="162" t="s">
        <v>218</v>
      </c>
      <c r="Y134" s="162" t="s">
        <v>175</v>
      </c>
      <c r="Z134" s="163"/>
      <c r="AA134" s="163"/>
      <c r="AB134" s="163"/>
      <c r="AC134" s="163"/>
      <c r="AD134" s="163"/>
      <c r="AE134" s="163"/>
      <c r="AF134" s="163"/>
      <c r="AG134" s="163" t="s">
        <v>1137</v>
      </c>
      <c r="AH134" s="163"/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  <c r="AW134" s="163"/>
      <c r="AX134" s="163"/>
      <c r="AY134" s="163"/>
      <c r="AZ134" s="163"/>
      <c r="BA134" s="163"/>
      <c r="BB134" s="163"/>
      <c r="BC134" s="163"/>
      <c r="BD134" s="163"/>
      <c r="BE134" s="163"/>
      <c r="BF134" s="163"/>
      <c r="BG134" s="163"/>
      <c r="BH134" s="163"/>
    </row>
    <row r="135" spans="1:60" outlineLevel="1" x14ac:dyDescent="0.2">
      <c r="A135" s="195">
        <v>79</v>
      </c>
      <c r="B135" s="196" t="s">
        <v>1596</v>
      </c>
      <c r="C135" s="197" t="s">
        <v>1597</v>
      </c>
      <c r="D135" s="198" t="s">
        <v>1119</v>
      </c>
      <c r="E135" s="199">
        <v>1</v>
      </c>
      <c r="F135" s="12"/>
      <c r="G135" s="200">
        <f>ROUND(E135*F135,2)</f>
        <v>0</v>
      </c>
      <c r="H135" s="12">
        <v>0</v>
      </c>
      <c r="I135" s="200">
        <f>ROUND(E135*H135,2)</f>
        <v>0</v>
      </c>
      <c r="J135" s="12">
        <v>680</v>
      </c>
      <c r="K135" s="200">
        <f>ROUND(E135*J135,2)</f>
        <v>680</v>
      </c>
      <c r="L135" s="200">
        <v>21</v>
      </c>
      <c r="M135" s="200">
        <f>G135*(1+L135/100)</f>
        <v>0</v>
      </c>
      <c r="N135" s="199">
        <v>0</v>
      </c>
      <c r="O135" s="199">
        <f>ROUND(E135*N135,2)</f>
        <v>0</v>
      </c>
      <c r="P135" s="199">
        <v>0</v>
      </c>
      <c r="Q135" s="199">
        <f>ROUND(E135*P135,2)</f>
        <v>0</v>
      </c>
      <c r="R135" s="200"/>
      <c r="S135" s="200" t="s">
        <v>173</v>
      </c>
      <c r="T135" s="201" t="s">
        <v>174</v>
      </c>
      <c r="U135" s="162">
        <v>0</v>
      </c>
      <c r="V135" s="162">
        <f>ROUND(E135*U135,2)</f>
        <v>0</v>
      </c>
      <c r="W135" s="162"/>
      <c r="X135" s="162" t="s">
        <v>218</v>
      </c>
      <c r="Y135" s="162" t="s">
        <v>175</v>
      </c>
      <c r="Z135" s="163"/>
      <c r="AA135" s="163"/>
      <c r="AB135" s="163"/>
      <c r="AC135" s="163"/>
      <c r="AD135" s="163"/>
      <c r="AE135" s="163"/>
      <c r="AF135" s="163"/>
      <c r="AG135" s="163" t="s">
        <v>1137</v>
      </c>
      <c r="AH135" s="163"/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</row>
    <row r="136" spans="1:60" outlineLevel="1" x14ac:dyDescent="0.2">
      <c r="A136" s="195">
        <v>80</v>
      </c>
      <c r="B136" s="196" t="s">
        <v>1598</v>
      </c>
      <c r="C136" s="197" t="s">
        <v>1508</v>
      </c>
      <c r="D136" s="198" t="s">
        <v>1119</v>
      </c>
      <c r="E136" s="199">
        <v>1</v>
      </c>
      <c r="F136" s="12"/>
      <c r="G136" s="200">
        <f>ROUND(E136*F136,2)</f>
        <v>0</v>
      </c>
      <c r="H136" s="12">
        <v>5500</v>
      </c>
      <c r="I136" s="200">
        <f>ROUND(E136*H136,2)</f>
        <v>5500</v>
      </c>
      <c r="J136" s="12">
        <v>0</v>
      </c>
      <c r="K136" s="200">
        <f>ROUND(E136*J136,2)</f>
        <v>0</v>
      </c>
      <c r="L136" s="200">
        <v>21</v>
      </c>
      <c r="M136" s="200">
        <f>G136*(1+L136/100)</f>
        <v>0</v>
      </c>
      <c r="N136" s="199">
        <v>0</v>
      </c>
      <c r="O136" s="199">
        <f>ROUND(E136*N136,2)</f>
        <v>0</v>
      </c>
      <c r="P136" s="199">
        <v>0</v>
      </c>
      <c r="Q136" s="199">
        <f>ROUND(E136*P136,2)</f>
        <v>0</v>
      </c>
      <c r="R136" s="200"/>
      <c r="S136" s="200" t="s">
        <v>173</v>
      </c>
      <c r="T136" s="201" t="s">
        <v>174</v>
      </c>
      <c r="U136" s="162">
        <v>0</v>
      </c>
      <c r="V136" s="162">
        <f>ROUND(E136*U136,2)</f>
        <v>0</v>
      </c>
      <c r="W136" s="162"/>
      <c r="X136" s="162" t="s">
        <v>240</v>
      </c>
      <c r="Y136" s="162" t="s">
        <v>175</v>
      </c>
      <c r="Z136" s="163"/>
      <c r="AA136" s="163"/>
      <c r="AB136" s="163"/>
      <c r="AC136" s="163"/>
      <c r="AD136" s="163"/>
      <c r="AE136" s="163"/>
      <c r="AF136" s="163"/>
      <c r="AG136" s="163" t="s">
        <v>241</v>
      </c>
      <c r="AH136" s="163"/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</row>
    <row r="137" spans="1:60" x14ac:dyDescent="0.2">
      <c r="A137" s="147" t="s">
        <v>168</v>
      </c>
      <c r="B137" s="148" t="s">
        <v>120</v>
      </c>
      <c r="C137" s="149" t="s">
        <v>121</v>
      </c>
      <c r="D137" s="150"/>
      <c r="E137" s="151"/>
      <c r="F137" s="152"/>
      <c r="G137" s="152">
        <f>SUMIF(AG138:AG150,"&lt;&gt;NOR",G138:G150)</f>
        <v>0</v>
      </c>
      <c r="H137" s="152"/>
      <c r="I137" s="152">
        <f>SUM(I138:I150)</f>
        <v>366604</v>
      </c>
      <c r="J137" s="152"/>
      <c r="K137" s="152">
        <f>SUM(K138:K150)</f>
        <v>39700</v>
      </c>
      <c r="L137" s="152"/>
      <c r="M137" s="152">
        <f>SUM(M138:M150)</f>
        <v>0</v>
      </c>
      <c r="N137" s="151"/>
      <c r="O137" s="151">
        <f>SUM(O138:O150)</f>
        <v>0</v>
      </c>
      <c r="P137" s="151"/>
      <c r="Q137" s="151">
        <f>SUM(Q138:Q150)</f>
        <v>0</v>
      </c>
      <c r="R137" s="152"/>
      <c r="S137" s="152"/>
      <c r="T137" s="153"/>
      <c r="U137" s="154"/>
      <c r="V137" s="154">
        <f>SUM(V138:V150)</f>
        <v>0</v>
      </c>
      <c r="W137" s="154"/>
      <c r="X137" s="154"/>
      <c r="Y137" s="154"/>
      <c r="AG137" s="14" t="s">
        <v>169</v>
      </c>
    </row>
    <row r="138" spans="1:60" outlineLevel="1" x14ac:dyDescent="0.2">
      <c r="A138" s="155">
        <v>81</v>
      </c>
      <c r="B138" s="156" t="s">
        <v>1599</v>
      </c>
      <c r="C138" s="157" t="s">
        <v>1600</v>
      </c>
      <c r="D138" s="158" t="s">
        <v>1119</v>
      </c>
      <c r="E138" s="159">
        <v>1</v>
      </c>
      <c r="F138" s="11"/>
      <c r="G138" s="160">
        <f>ROUND(E138*F138,2)</f>
        <v>0</v>
      </c>
      <c r="H138" s="11">
        <v>13600</v>
      </c>
      <c r="I138" s="160">
        <f>ROUND(E138*H138,2)</f>
        <v>13600</v>
      </c>
      <c r="J138" s="11">
        <v>650</v>
      </c>
      <c r="K138" s="160">
        <f>ROUND(E138*J138,2)</f>
        <v>650</v>
      </c>
      <c r="L138" s="160">
        <v>21</v>
      </c>
      <c r="M138" s="160">
        <f>G138*(1+L138/100)</f>
        <v>0</v>
      </c>
      <c r="N138" s="159">
        <v>0</v>
      </c>
      <c r="O138" s="159">
        <f>ROUND(E138*N138,2)</f>
        <v>0</v>
      </c>
      <c r="P138" s="159">
        <v>0</v>
      </c>
      <c r="Q138" s="159">
        <f>ROUND(E138*P138,2)</f>
        <v>0</v>
      </c>
      <c r="R138" s="160"/>
      <c r="S138" s="160" t="s">
        <v>173</v>
      </c>
      <c r="T138" s="161" t="s">
        <v>174</v>
      </c>
      <c r="U138" s="162">
        <v>0</v>
      </c>
      <c r="V138" s="162">
        <f>ROUND(E138*U138,2)</f>
        <v>0</v>
      </c>
      <c r="W138" s="162"/>
      <c r="X138" s="162" t="s">
        <v>218</v>
      </c>
      <c r="Y138" s="162" t="s">
        <v>175</v>
      </c>
      <c r="Z138" s="163"/>
      <c r="AA138" s="163"/>
      <c r="AB138" s="163"/>
      <c r="AC138" s="163"/>
      <c r="AD138" s="163"/>
      <c r="AE138" s="163"/>
      <c r="AF138" s="163"/>
      <c r="AG138" s="163" t="s">
        <v>1137</v>
      </c>
      <c r="AH138" s="163"/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</row>
    <row r="139" spans="1:60" ht="22.5" outlineLevel="2" x14ac:dyDescent="0.2">
      <c r="A139" s="164"/>
      <c r="B139" s="165"/>
      <c r="C139" s="258" t="s">
        <v>1601</v>
      </c>
      <c r="D139" s="259"/>
      <c r="E139" s="259"/>
      <c r="F139" s="259"/>
      <c r="G139" s="259"/>
      <c r="H139" s="162"/>
      <c r="I139" s="162"/>
      <c r="J139" s="162"/>
      <c r="K139" s="162"/>
      <c r="L139" s="162"/>
      <c r="M139" s="162"/>
      <c r="N139" s="166"/>
      <c r="O139" s="166"/>
      <c r="P139" s="166"/>
      <c r="Q139" s="166"/>
      <c r="R139" s="162"/>
      <c r="S139" s="162"/>
      <c r="T139" s="162"/>
      <c r="U139" s="162"/>
      <c r="V139" s="162"/>
      <c r="W139" s="162"/>
      <c r="X139" s="162"/>
      <c r="Y139" s="162"/>
      <c r="Z139" s="163"/>
      <c r="AA139" s="163"/>
      <c r="AB139" s="163"/>
      <c r="AC139" s="163"/>
      <c r="AD139" s="163"/>
      <c r="AE139" s="163"/>
      <c r="AF139" s="163"/>
      <c r="AG139" s="163" t="s">
        <v>178</v>
      </c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73" t="str">
        <f>C139</f>
        <v>Piezorezistivní senzor s čelní membránou z korozivzdorné oceli, rozsah 0-6m v.s., výstup 4-20mA, napájení 20-36V DC, mechanické připojení G 1", IP67, použití pro pitnou vodu</v>
      </c>
      <c r="BB139" s="163"/>
      <c r="BC139" s="163"/>
      <c r="BD139" s="163"/>
      <c r="BE139" s="163"/>
      <c r="BF139" s="163"/>
      <c r="BG139" s="163"/>
      <c r="BH139" s="163"/>
    </row>
    <row r="140" spans="1:60" outlineLevel="1" x14ac:dyDescent="0.2">
      <c r="A140" s="155">
        <v>82</v>
      </c>
      <c r="B140" s="156" t="s">
        <v>1602</v>
      </c>
      <c r="C140" s="157" t="s">
        <v>1603</v>
      </c>
      <c r="D140" s="158" t="s">
        <v>1119</v>
      </c>
      <c r="E140" s="159">
        <v>1</v>
      </c>
      <c r="F140" s="11"/>
      <c r="G140" s="160">
        <f>ROUND(E140*F140,2)</f>
        <v>0</v>
      </c>
      <c r="H140" s="11">
        <v>6750</v>
      </c>
      <c r="I140" s="160">
        <f>ROUND(E140*H140,2)</f>
        <v>6750</v>
      </c>
      <c r="J140" s="11">
        <v>650</v>
      </c>
      <c r="K140" s="160">
        <f>ROUND(E140*J140,2)</f>
        <v>650</v>
      </c>
      <c r="L140" s="160">
        <v>21</v>
      </c>
      <c r="M140" s="160">
        <f>G140*(1+L140/100)</f>
        <v>0</v>
      </c>
      <c r="N140" s="159">
        <v>0</v>
      </c>
      <c r="O140" s="159">
        <f>ROUND(E140*N140,2)</f>
        <v>0</v>
      </c>
      <c r="P140" s="159">
        <v>0</v>
      </c>
      <c r="Q140" s="159">
        <f>ROUND(E140*P140,2)</f>
        <v>0</v>
      </c>
      <c r="R140" s="160"/>
      <c r="S140" s="160" t="s">
        <v>173</v>
      </c>
      <c r="T140" s="161" t="s">
        <v>174</v>
      </c>
      <c r="U140" s="162">
        <v>0</v>
      </c>
      <c r="V140" s="162">
        <f>ROUND(E140*U140,2)</f>
        <v>0</v>
      </c>
      <c r="W140" s="162"/>
      <c r="X140" s="162" t="s">
        <v>218</v>
      </c>
      <c r="Y140" s="162" t="s">
        <v>175</v>
      </c>
      <c r="Z140" s="163"/>
      <c r="AA140" s="163"/>
      <c r="AB140" s="163"/>
      <c r="AC140" s="163"/>
      <c r="AD140" s="163"/>
      <c r="AE140" s="163"/>
      <c r="AF140" s="163"/>
      <c r="AG140" s="163" t="s">
        <v>1137</v>
      </c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</row>
    <row r="141" spans="1:60" ht="22.5" outlineLevel="2" x14ac:dyDescent="0.2">
      <c r="A141" s="164"/>
      <c r="B141" s="165"/>
      <c r="C141" s="258" t="s">
        <v>1604</v>
      </c>
      <c r="D141" s="259"/>
      <c r="E141" s="259"/>
      <c r="F141" s="259"/>
      <c r="G141" s="259"/>
      <c r="H141" s="162"/>
      <c r="I141" s="162"/>
      <c r="J141" s="162"/>
      <c r="K141" s="162"/>
      <c r="L141" s="162"/>
      <c r="M141" s="162"/>
      <c r="N141" s="166"/>
      <c r="O141" s="166"/>
      <c r="P141" s="166"/>
      <c r="Q141" s="166"/>
      <c r="R141" s="162"/>
      <c r="S141" s="162"/>
      <c r="T141" s="162"/>
      <c r="U141" s="162"/>
      <c r="V141" s="162"/>
      <c r="W141" s="162"/>
      <c r="X141" s="162"/>
      <c r="Y141" s="162"/>
      <c r="Z141" s="163"/>
      <c r="AA141" s="163"/>
      <c r="AB141" s="163"/>
      <c r="AC141" s="163"/>
      <c r="AD141" s="163"/>
      <c r="AE141" s="163"/>
      <c r="AF141" s="163"/>
      <c r="AG141" s="163" t="s">
        <v>178</v>
      </c>
      <c r="AH141" s="163"/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73" t="str">
        <f>C141</f>
        <v>Snímač tlaku vzduchu do potrubí s převodníkem a kapacitní keramickou měřící celou, měřící rozsah 0-10bar, napájení 12-36V DC, výstup 4-20mA, 2 vodičové provedení, IP65, použití pro pitnou vodu</v>
      </c>
      <c r="BB141" s="163"/>
      <c r="BC141" s="163"/>
      <c r="BD141" s="163"/>
      <c r="BE141" s="163"/>
      <c r="BF141" s="163"/>
      <c r="BG141" s="163"/>
      <c r="BH141" s="163"/>
    </row>
    <row r="142" spans="1:60" outlineLevel="1" x14ac:dyDescent="0.2">
      <c r="A142" s="155">
        <v>83</v>
      </c>
      <c r="B142" s="156" t="s">
        <v>1605</v>
      </c>
      <c r="C142" s="157" t="s">
        <v>1606</v>
      </c>
      <c r="D142" s="158" t="s">
        <v>1119</v>
      </c>
      <c r="E142" s="159">
        <v>2</v>
      </c>
      <c r="F142" s="11"/>
      <c r="G142" s="160">
        <f>ROUND(E142*F142,2)</f>
        <v>0</v>
      </c>
      <c r="H142" s="11">
        <v>1000</v>
      </c>
      <c r="I142" s="160">
        <f>ROUND(E142*H142,2)</f>
        <v>2000</v>
      </c>
      <c r="J142" s="11">
        <v>550</v>
      </c>
      <c r="K142" s="160">
        <f>ROUND(E142*J142,2)</f>
        <v>1100</v>
      </c>
      <c r="L142" s="160">
        <v>21</v>
      </c>
      <c r="M142" s="160">
        <f>G142*(1+L142/100)</f>
        <v>0</v>
      </c>
      <c r="N142" s="159">
        <v>0</v>
      </c>
      <c r="O142" s="159">
        <f>ROUND(E142*N142,2)</f>
        <v>0</v>
      </c>
      <c r="P142" s="159">
        <v>0</v>
      </c>
      <c r="Q142" s="159">
        <f>ROUND(E142*P142,2)</f>
        <v>0</v>
      </c>
      <c r="R142" s="160"/>
      <c r="S142" s="160" t="s">
        <v>173</v>
      </c>
      <c r="T142" s="161" t="s">
        <v>174</v>
      </c>
      <c r="U142" s="162">
        <v>0</v>
      </c>
      <c r="V142" s="162">
        <f>ROUND(E142*U142,2)</f>
        <v>0</v>
      </c>
      <c r="W142" s="162"/>
      <c r="X142" s="162" t="s">
        <v>218</v>
      </c>
      <c r="Y142" s="162" t="s">
        <v>175</v>
      </c>
      <c r="Z142" s="163"/>
      <c r="AA142" s="163"/>
      <c r="AB142" s="163"/>
      <c r="AC142" s="163"/>
      <c r="AD142" s="163"/>
      <c r="AE142" s="163"/>
      <c r="AF142" s="163"/>
      <c r="AG142" s="163" t="s">
        <v>1137</v>
      </c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</row>
    <row r="143" spans="1:60" ht="22.5" outlineLevel="2" x14ac:dyDescent="0.2">
      <c r="A143" s="164"/>
      <c r="B143" s="165"/>
      <c r="C143" s="258" t="s">
        <v>1607</v>
      </c>
      <c r="D143" s="259"/>
      <c r="E143" s="259"/>
      <c r="F143" s="259"/>
      <c r="G143" s="259"/>
      <c r="H143" s="162"/>
      <c r="I143" s="162"/>
      <c r="J143" s="162"/>
      <c r="K143" s="162"/>
      <c r="L143" s="162"/>
      <c r="M143" s="162"/>
      <c r="N143" s="166"/>
      <c r="O143" s="166"/>
      <c r="P143" s="166"/>
      <c r="Q143" s="166"/>
      <c r="R143" s="162"/>
      <c r="S143" s="162"/>
      <c r="T143" s="162"/>
      <c r="U143" s="162"/>
      <c r="V143" s="162"/>
      <c r="W143" s="162"/>
      <c r="X143" s="162"/>
      <c r="Y143" s="162"/>
      <c r="Z143" s="163"/>
      <c r="AA143" s="163"/>
      <c r="AB143" s="163"/>
      <c r="AC143" s="163"/>
      <c r="AD143" s="163"/>
      <c r="AE143" s="163"/>
      <c r="AF143" s="163"/>
      <c r="AG143" s="163" t="s">
        <v>178</v>
      </c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73" t="str">
        <f>C143</f>
        <v>Plovákový spínač hladiny sbeznapěťovým přepínacím kontaktem včetně kabelu do 10 m a závaží, konzola nerez, IP67, použití pro pitnou vodu</v>
      </c>
      <c r="BB143" s="163"/>
      <c r="BC143" s="163"/>
      <c r="BD143" s="163"/>
      <c r="BE143" s="163"/>
      <c r="BF143" s="163"/>
      <c r="BG143" s="163"/>
      <c r="BH143" s="163"/>
    </row>
    <row r="144" spans="1:60" outlineLevel="1" x14ac:dyDescent="0.2">
      <c r="A144" s="155">
        <v>84</v>
      </c>
      <c r="B144" s="156" t="s">
        <v>1608</v>
      </c>
      <c r="C144" s="157" t="s">
        <v>1609</v>
      </c>
      <c r="D144" s="158" t="s">
        <v>1406</v>
      </c>
      <c r="E144" s="159">
        <v>1</v>
      </c>
      <c r="F144" s="11"/>
      <c r="G144" s="160">
        <f>ROUND(E144*F144,2)</f>
        <v>0</v>
      </c>
      <c r="H144" s="11">
        <v>1000</v>
      </c>
      <c r="I144" s="160">
        <f>ROUND(E144*H144,2)</f>
        <v>1000</v>
      </c>
      <c r="J144" s="11">
        <v>550</v>
      </c>
      <c r="K144" s="160">
        <f>ROUND(E144*J144,2)</f>
        <v>550</v>
      </c>
      <c r="L144" s="160">
        <v>21</v>
      </c>
      <c r="M144" s="160">
        <f>G144*(1+L144/100)</f>
        <v>0</v>
      </c>
      <c r="N144" s="159">
        <v>0</v>
      </c>
      <c r="O144" s="159">
        <f>ROUND(E144*N144,2)</f>
        <v>0</v>
      </c>
      <c r="P144" s="159">
        <v>0</v>
      </c>
      <c r="Q144" s="159">
        <f>ROUND(E144*P144,2)</f>
        <v>0</v>
      </c>
      <c r="R144" s="160"/>
      <c r="S144" s="160" t="s">
        <v>173</v>
      </c>
      <c r="T144" s="161" t="s">
        <v>174</v>
      </c>
      <c r="U144" s="162">
        <v>0</v>
      </c>
      <c r="V144" s="162">
        <f>ROUND(E144*U144,2)</f>
        <v>0</v>
      </c>
      <c r="W144" s="162"/>
      <c r="X144" s="162" t="s">
        <v>218</v>
      </c>
      <c r="Y144" s="162" t="s">
        <v>175</v>
      </c>
      <c r="Z144" s="163"/>
      <c r="AA144" s="163"/>
      <c r="AB144" s="163"/>
      <c r="AC144" s="163"/>
      <c r="AD144" s="163"/>
      <c r="AE144" s="163"/>
      <c r="AF144" s="163"/>
      <c r="AG144" s="163" t="s">
        <v>1137</v>
      </c>
      <c r="AH144" s="163"/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</row>
    <row r="145" spans="1:60" ht="22.5" outlineLevel="2" x14ac:dyDescent="0.2">
      <c r="A145" s="164"/>
      <c r="B145" s="165"/>
      <c r="C145" s="258" t="s">
        <v>1610</v>
      </c>
      <c r="D145" s="259"/>
      <c r="E145" s="259"/>
      <c r="F145" s="259"/>
      <c r="G145" s="259"/>
      <c r="H145" s="162"/>
      <c r="I145" s="162"/>
      <c r="J145" s="162"/>
      <c r="K145" s="162"/>
      <c r="L145" s="162"/>
      <c r="M145" s="162"/>
      <c r="N145" s="166"/>
      <c r="O145" s="166"/>
      <c r="P145" s="166"/>
      <c r="Q145" s="166"/>
      <c r="R145" s="162"/>
      <c r="S145" s="162"/>
      <c r="T145" s="162"/>
      <c r="U145" s="162"/>
      <c r="V145" s="162"/>
      <c r="W145" s="162"/>
      <c r="X145" s="162"/>
      <c r="Y145" s="162"/>
      <c r="Z145" s="163"/>
      <c r="AA145" s="163"/>
      <c r="AB145" s="163"/>
      <c r="AC145" s="163"/>
      <c r="AD145" s="163"/>
      <c r="AE145" s="163"/>
      <c r="AF145" s="163"/>
      <c r="AG145" s="163" t="s">
        <v>178</v>
      </c>
      <c r="AH145" s="163"/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73" t="str">
        <f>C145</f>
        <v>Plovákový spínač hladiny ve svislém provedení, se spínačem jazýčkového relé včetně kabelu 2 m, vnější uchycení závit M16x2, konzola nerez, IP67</v>
      </c>
      <c r="BB145" s="163"/>
      <c r="BC145" s="163"/>
      <c r="BD145" s="163"/>
      <c r="BE145" s="163"/>
      <c r="BF145" s="163"/>
      <c r="BG145" s="163"/>
      <c r="BH145" s="163"/>
    </row>
    <row r="146" spans="1:60" outlineLevel="1" x14ac:dyDescent="0.2">
      <c r="A146" s="195">
        <v>85</v>
      </c>
      <c r="B146" s="196" t="s">
        <v>1611</v>
      </c>
      <c r="C146" s="197" t="s">
        <v>1612</v>
      </c>
      <c r="D146" s="198" t="s">
        <v>1119</v>
      </c>
      <c r="E146" s="199">
        <v>3</v>
      </c>
      <c r="F146" s="12"/>
      <c r="G146" s="200">
        <f>ROUND(E146*F146,2)</f>
        <v>0</v>
      </c>
      <c r="H146" s="12">
        <v>0</v>
      </c>
      <c r="I146" s="200">
        <f>ROUND(E146*H146,2)</f>
        <v>0</v>
      </c>
      <c r="J146" s="12">
        <v>350</v>
      </c>
      <c r="K146" s="200">
        <f>ROUND(E146*J146,2)</f>
        <v>1050</v>
      </c>
      <c r="L146" s="200">
        <v>21</v>
      </c>
      <c r="M146" s="200">
        <f>G146*(1+L146/100)</f>
        <v>0</v>
      </c>
      <c r="N146" s="199">
        <v>0</v>
      </c>
      <c r="O146" s="199">
        <f>ROUND(E146*N146,2)</f>
        <v>0</v>
      </c>
      <c r="P146" s="199">
        <v>0</v>
      </c>
      <c r="Q146" s="199">
        <f>ROUND(E146*P146,2)</f>
        <v>0</v>
      </c>
      <c r="R146" s="200"/>
      <c r="S146" s="200" t="s">
        <v>173</v>
      </c>
      <c r="T146" s="201" t="s">
        <v>174</v>
      </c>
      <c r="U146" s="162">
        <v>0</v>
      </c>
      <c r="V146" s="162">
        <f>ROUND(E146*U146,2)</f>
        <v>0</v>
      </c>
      <c r="W146" s="162"/>
      <c r="X146" s="162" t="s">
        <v>218</v>
      </c>
      <c r="Y146" s="162" t="s">
        <v>175</v>
      </c>
      <c r="Z146" s="163"/>
      <c r="AA146" s="163"/>
      <c r="AB146" s="163"/>
      <c r="AC146" s="163"/>
      <c r="AD146" s="163"/>
      <c r="AE146" s="163"/>
      <c r="AF146" s="163"/>
      <c r="AG146" s="163" t="s">
        <v>1137</v>
      </c>
      <c r="AH146" s="163"/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</row>
    <row r="147" spans="1:60" outlineLevel="1" x14ac:dyDescent="0.2">
      <c r="A147" s="155">
        <v>86</v>
      </c>
      <c r="B147" s="156" t="s">
        <v>1613</v>
      </c>
      <c r="C147" s="157" t="s">
        <v>1614</v>
      </c>
      <c r="D147" s="158" t="s">
        <v>1406</v>
      </c>
      <c r="E147" s="159">
        <v>1</v>
      </c>
      <c r="F147" s="11"/>
      <c r="G147" s="160">
        <f>ROUND(E147*F147,2)</f>
        <v>0</v>
      </c>
      <c r="H147" s="11">
        <v>4200</v>
      </c>
      <c r="I147" s="160">
        <f>ROUND(E147*H147,2)</f>
        <v>4200</v>
      </c>
      <c r="J147" s="11">
        <v>700</v>
      </c>
      <c r="K147" s="160">
        <f>ROUND(E147*J147,2)</f>
        <v>700</v>
      </c>
      <c r="L147" s="160">
        <v>21</v>
      </c>
      <c r="M147" s="160">
        <f>G147*(1+L147/100)</f>
        <v>0</v>
      </c>
      <c r="N147" s="159">
        <v>0</v>
      </c>
      <c r="O147" s="159">
        <f>ROUND(E147*N147,2)</f>
        <v>0</v>
      </c>
      <c r="P147" s="159">
        <v>0</v>
      </c>
      <c r="Q147" s="159">
        <f>ROUND(E147*P147,2)</f>
        <v>0</v>
      </c>
      <c r="R147" s="160"/>
      <c r="S147" s="160" t="s">
        <v>173</v>
      </c>
      <c r="T147" s="161" t="s">
        <v>174</v>
      </c>
      <c r="U147" s="162">
        <v>0</v>
      </c>
      <c r="V147" s="162">
        <f>ROUND(E147*U147,2)</f>
        <v>0</v>
      </c>
      <c r="W147" s="162"/>
      <c r="X147" s="162" t="s">
        <v>218</v>
      </c>
      <c r="Y147" s="162" t="s">
        <v>175</v>
      </c>
      <c r="Z147" s="163"/>
      <c r="AA147" s="163"/>
      <c r="AB147" s="163"/>
      <c r="AC147" s="163"/>
      <c r="AD147" s="163"/>
      <c r="AE147" s="163"/>
      <c r="AF147" s="163"/>
      <c r="AG147" s="163" t="s">
        <v>1137</v>
      </c>
      <c r="AH147" s="163"/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</row>
    <row r="148" spans="1:60" ht="22.5" outlineLevel="2" x14ac:dyDescent="0.2">
      <c r="A148" s="164"/>
      <c r="B148" s="165"/>
      <c r="C148" s="258" t="s">
        <v>1615</v>
      </c>
      <c r="D148" s="259"/>
      <c r="E148" s="259"/>
      <c r="F148" s="259"/>
      <c r="G148" s="259"/>
      <c r="H148" s="162"/>
      <c r="I148" s="162"/>
      <c r="J148" s="162"/>
      <c r="K148" s="162"/>
      <c r="L148" s="162"/>
      <c r="M148" s="162"/>
      <c r="N148" s="166"/>
      <c r="O148" s="166"/>
      <c r="P148" s="166"/>
      <c r="Q148" s="166"/>
      <c r="R148" s="162"/>
      <c r="S148" s="162"/>
      <c r="T148" s="162"/>
      <c r="U148" s="162"/>
      <c r="V148" s="162"/>
      <c r="W148" s="162"/>
      <c r="X148" s="162"/>
      <c r="Y148" s="162"/>
      <c r="Z148" s="163"/>
      <c r="AA148" s="163"/>
      <c r="AB148" s="163"/>
      <c r="AC148" s="163"/>
      <c r="AD148" s="163"/>
      <c r="AE148" s="163"/>
      <c r="AF148" s="163"/>
      <c r="AG148" s="163" t="s">
        <v>178</v>
      </c>
      <c r="AH148" s="163"/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73" t="str">
        <f>C148</f>
        <v>Teplotní čidlo pro měření vnitřní teploty v plastové skříni, napájení 12-36V DC, výstup 4-20mA, rozsah -30 - +60°C, IP65, materiál stonku nerez</v>
      </c>
      <c r="BB148" s="163"/>
      <c r="BC148" s="163"/>
      <c r="BD148" s="163"/>
      <c r="BE148" s="163"/>
      <c r="BF148" s="163"/>
      <c r="BG148" s="163"/>
      <c r="BH148" s="163"/>
    </row>
    <row r="149" spans="1:60" outlineLevel="1" x14ac:dyDescent="0.2">
      <c r="A149" s="155">
        <v>87</v>
      </c>
      <c r="B149" s="156" t="s">
        <v>1616</v>
      </c>
      <c r="C149" s="157" t="s">
        <v>1617</v>
      </c>
      <c r="D149" s="158" t="s">
        <v>1406</v>
      </c>
      <c r="E149" s="159">
        <v>1</v>
      </c>
      <c r="F149" s="11"/>
      <c r="G149" s="160">
        <f>ROUND(E149*F149,2)</f>
        <v>0</v>
      </c>
      <c r="H149" s="11">
        <v>339054</v>
      </c>
      <c r="I149" s="160">
        <f>ROUND(E149*H149,2)</f>
        <v>339054</v>
      </c>
      <c r="J149" s="11">
        <v>35000</v>
      </c>
      <c r="K149" s="160">
        <f>ROUND(E149*J149,2)</f>
        <v>35000</v>
      </c>
      <c r="L149" s="160">
        <v>21</v>
      </c>
      <c r="M149" s="160">
        <f>G149*(1+L149/100)</f>
        <v>0</v>
      </c>
      <c r="N149" s="159">
        <v>0</v>
      </c>
      <c r="O149" s="159">
        <f>ROUND(E149*N149,2)</f>
        <v>0</v>
      </c>
      <c r="P149" s="159">
        <v>0</v>
      </c>
      <c r="Q149" s="159">
        <f>ROUND(E149*P149,2)</f>
        <v>0</v>
      </c>
      <c r="R149" s="160"/>
      <c r="S149" s="160" t="s">
        <v>173</v>
      </c>
      <c r="T149" s="161" t="s">
        <v>174</v>
      </c>
      <c r="U149" s="162">
        <v>0</v>
      </c>
      <c r="V149" s="162">
        <f>ROUND(E149*U149,2)</f>
        <v>0</v>
      </c>
      <c r="W149" s="162"/>
      <c r="X149" s="162" t="s">
        <v>218</v>
      </c>
      <c r="Y149" s="162" t="s">
        <v>175</v>
      </c>
      <c r="Z149" s="163"/>
      <c r="AA149" s="163"/>
      <c r="AB149" s="163"/>
      <c r="AC149" s="163"/>
      <c r="AD149" s="163"/>
      <c r="AE149" s="163"/>
      <c r="AF149" s="163"/>
      <c r="AG149" s="163" t="s">
        <v>1137</v>
      </c>
      <c r="AH149" s="163"/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</row>
    <row r="150" spans="1:60" ht="56.25" outlineLevel="2" x14ac:dyDescent="0.2">
      <c r="A150" s="164"/>
      <c r="B150" s="165"/>
      <c r="C150" s="258" t="s">
        <v>1618</v>
      </c>
      <c r="D150" s="259"/>
      <c r="E150" s="259"/>
      <c r="F150" s="259"/>
      <c r="G150" s="259"/>
      <c r="H150" s="162"/>
      <c r="I150" s="162"/>
      <c r="J150" s="162"/>
      <c r="K150" s="162"/>
      <c r="L150" s="162"/>
      <c r="M150" s="162"/>
      <c r="N150" s="166"/>
      <c r="O150" s="166"/>
      <c r="P150" s="166"/>
      <c r="Q150" s="166"/>
      <c r="R150" s="162"/>
      <c r="S150" s="162"/>
      <c r="T150" s="162"/>
      <c r="U150" s="162"/>
      <c r="V150" s="162"/>
      <c r="W150" s="162"/>
      <c r="X150" s="162"/>
      <c r="Y150" s="162"/>
      <c r="Z150" s="163"/>
      <c r="AA150" s="163"/>
      <c r="AB150" s="163"/>
      <c r="AC150" s="163"/>
      <c r="AD150" s="163"/>
      <c r="AE150" s="163"/>
      <c r="AF150" s="163"/>
      <c r="AG150" s="163" t="s">
        <v>178</v>
      </c>
      <c r="AH150" s="163"/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73" t="str">
        <f>C150</f>
        <v>Převodník multiparametrový, vícekanálový, ovládání tlačítky a kolečkem navigátoru, grafický displej, Plug&amp;play pro senzory a moduly, slot pro SD kartu, záznam dat, alarmové relé, IP66+67, softwarová diagnostika, napájení 24VDC, výstupy AI, DI. Měřící kabel 1 ks, s bezkontaktní hlavicí, induktivní přenos dat. Senzor pro nízké hodnoty zákalu 0 až 4 000 FNU, nefelometrický princip dle ISO 7027. Průtočná armatura PE pro zákalovou sondu, provedení clamp. Indukční průtokoměr pro kontrolu průtoku. Bublinková past. Ultrazvukový čistící systém. Panelové provedení. Včetně příslušenství.</v>
      </c>
      <c r="BB150" s="163"/>
      <c r="BC150" s="163"/>
      <c r="BD150" s="163"/>
      <c r="BE150" s="163"/>
      <c r="BF150" s="163"/>
      <c r="BG150" s="163"/>
      <c r="BH150" s="163"/>
    </row>
    <row r="151" spans="1:60" x14ac:dyDescent="0.2">
      <c r="A151" s="147" t="s">
        <v>168</v>
      </c>
      <c r="B151" s="148" t="s">
        <v>122</v>
      </c>
      <c r="C151" s="149" t="s">
        <v>123</v>
      </c>
      <c r="D151" s="150"/>
      <c r="E151" s="151"/>
      <c r="F151" s="152"/>
      <c r="G151" s="152">
        <f>SUMIF(AG152:AG159,"&lt;&gt;NOR",G152:G159)</f>
        <v>0</v>
      </c>
      <c r="H151" s="152"/>
      <c r="I151" s="152">
        <f>SUM(I152:I159)</f>
        <v>85000</v>
      </c>
      <c r="J151" s="152"/>
      <c r="K151" s="152">
        <f>SUM(K152:K159)</f>
        <v>25500</v>
      </c>
      <c r="L151" s="152"/>
      <c r="M151" s="152">
        <f>SUM(M152:M159)</f>
        <v>0</v>
      </c>
      <c r="N151" s="151"/>
      <c r="O151" s="151">
        <f>SUM(O152:O159)</f>
        <v>0</v>
      </c>
      <c r="P151" s="151"/>
      <c r="Q151" s="151">
        <f>SUM(Q152:Q159)</f>
        <v>0</v>
      </c>
      <c r="R151" s="152"/>
      <c r="S151" s="152"/>
      <c r="T151" s="153"/>
      <c r="U151" s="154"/>
      <c r="V151" s="154">
        <f>SUM(V152:V159)</f>
        <v>0</v>
      </c>
      <c r="W151" s="154"/>
      <c r="X151" s="154"/>
      <c r="Y151" s="154"/>
      <c r="AG151" s="14" t="s">
        <v>169</v>
      </c>
    </row>
    <row r="152" spans="1:60" outlineLevel="1" x14ac:dyDescent="0.2">
      <c r="A152" s="155">
        <v>88</v>
      </c>
      <c r="B152" s="156" t="s">
        <v>1619</v>
      </c>
      <c r="C152" s="157" t="s">
        <v>1710</v>
      </c>
      <c r="D152" s="158" t="s">
        <v>1119</v>
      </c>
      <c r="E152" s="159">
        <v>1</v>
      </c>
      <c r="F152" s="11"/>
      <c r="G152" s="160">
        <f>ROUND(E152*F152,2)</f>
        <v>0</v>
      </c>
      <c r="H152" s="11">
        <v>70000</v>
      </c>
      <c r="I152" s="160">
        <f>ROUND(E152*H152,2)</f>
        <v>70000</v>
      </c>
      <c r="J152" s="11">
        <v>500</v>
      </c>
      <c r="K152" s="160">
        <f>ROUND(E152*J152,2)</f>
        <v>500</v>
      </c>
      <c r="L152" s="160">
        <v>21</v>
      </c>
      <c r="M152" s="160">
        <f>G152*(1+L152/100)</f>
        <v>0</v>
      </c>
      <c r="N152" s="159">
        <v>0</v>
      </c>
      <c r="O152" s="159">
        <f>ROUND(E152*N152,2)</f>
        <v>0</v>
      </c>
      <c r="P152" s="159">
        <v>0</v>
      </c>
      <c r="Q152" s="159">
        <f>ROUND(E152*P152,2)</f>
        <v>0</v>
      </c>
      <c r="R152" s="160"/>
      <c r="S152" s="160" t="s">
        <v>173</v>
      </c>
      <c r="T152" s="161" t="s">
        <v>174</v>
      </c>
      <c r="U152" s="162">
        <v>0</v>
      </c>
      <c r="V152" s="162">
        <f>ROUND(E152*U152,2)</f>
        <v>0</v>
      </c>
      <c r="W152" s="162"/>
      <c r="X152" s="162" t="s">
        <v>218</v>
      </c>
      <c r="Y152" s="162" t="s">
        <v>175</v>
      </c>
      <c r="Z152" s="163"/>
      <c r="AA152" s="163"/>
      <c r="AB152" s="163"/>
      <c r="AC152" s="163"/>
      <c r="AD152" s="163"/>
      <c r="AE152" s="163"/>
      <c r="AF152" s="163"/>
      <c r="AG152" s="163" t="s">
        <v>1137</v>
      </c>
      <c r="AH152" s="163"/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</row>
    <row r="153" spans="1:60" ht="33.75" outlineLevel="2" x14ac:dyDescent="0.2">
      <c r="A153" s="164"/>
      <c r="B153" s="165"/>
      <c r="C153" s="258" t="s">
        <v>1711</v>
      </c>
      <c r="D153" s="259"/>
      <c r="E153" s="259"/>
      <c r="F153" s="259"/>
      <c r="G153" s="259"/>
      <c r="H153" s="162"/>
      <c r="I153" s="162"/>
      <c r="J153" s="162"/>
      <c r="K153" s="162"/>
      <c r="L153" s="162"/>
      <c r="M153" s="162"/>
      <c r="N153" s="166"/>
      <c r="O153" s="166"/>
      <c r="P153" s="166"/>
      <c r="Q153" s="166"/>
      <c r="R153" s="162"/>
      <c r="S153" s="162"/>
      <c r="T153" s="162"/>
      <c r="U153" s="162"/>
      <c r="V153" s="162"/>
      <c r="W153" s="162"/>
      <c r="X153" s="162"/>
      <c r="Y153" s="162"/>
      <c r="Z153" s="163"/>
      <c r="AA153" s="163"/>
      <c r="AB153" s="163"/>
      <c r="AC153" s="163"/>
      <c r="AD153" s="163"/>
      <c r="AE153" s="163"/>
      <c r="AF153" s="163"/>
      <c r="AG153" s="163" t="s">
        <v>178</v>
      </c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73" t="str">
        <f>C153</f>
        <v>Radiomodem 151 MHz pro přenos dat z objektu na dispečink provozovatele, propojovací kabel mezi PLC a rádiomodemem, přepěťová ochrana anténního svodu, software pro přenos dat, softwarové práce, montážní práce, proměření radiového směru, rádiový projekt ČTU.  Radiomodem bude osazen v rozvaděči RA1, který bude přesunut.</v>
      </c>
      <c r="BB153" s="163"/>
      <c r="BC153" s="163"/>
      <c r="BD153" s="163"/>
      <c r="BE153" s="163"/>
      <c r="BF153" s="163"/>
      <c r="BG153" s="163"/>
      <c r="BH153" s="163"/>
    </row>
    <row r="154" spans="1:60" outlineLevel="3" x14ac:dyDescent="0.2">
      <c r="A154" s="164"/>
      <c r="B154" s="165"/>
      <c r="C154" s="260" t="s">
        <v>1668</v>
      </c>
      <c r="D154" s="261"/>
      <c r="E154" s="261"/>
      <c r="F154" s="261"/>
      <c r="G154" s="261"/>
      <c r="H154" s="162"/>
      <c r="I154" s="162"/>
      <c r="J154" s="162"/>
      <c r="K154" s="162"/>
      <c r="L154" s="162"/>
      <c r="M154" s="162"/>
      <c r="N154" s="166"/>
      <c r="O154" s="166"/>
      <c r="P154" s="166"/>
      <c r="Q154" s="166"/>
      <c r="R154" s="162"/>
      <c r="S154" s="162"/>
      <c r="T154" s="162"/>
      <c r="U154" s="162"/>
      <c r="V154" s="162"/>
      <c r="W154" s="162"/>
      <c r="X154" s="162"/>
      <c r="Y154" s="162"/>
      <c r="Z154" s="163"/>
      <c r="AA154" s="163"/>
      <c r="AB154" s="163"/>
      <c r="AC154" s="163"/>
      <c r="AD154" s="163"/>
      <c r="AE154" s="163"/>
      <c r="AF154" s="163"/>
      <c r="AG154" s="163" t="s">
        <v>178</v>
      </c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</row>
    <row r="155" spans="1:60" outlineLevel="3" x14ac:dyDescent="0.2">
      <c r="A155" s="164"/>
      <c r="B155" s="165"/>
      <c r="C155" s="260" t="s">
        <v>1620</v>
      </c>
      <c r="D155" s="261"/>
      <c r="E155" s="261"/>
      <c r="F155" s="261"/>
      <c r="G155" s="261"/>
      <c r="H155" s="162"/>
      <c r="I155" s="162"/>
      <c r="J155" s="162"/>
      <c r="K155" s="162"/>
      <c r="L155" s="162"/>
      <c r="M155" s="162"/>
      <c r="N155" s="166"/>
      <c r="O155" s="166"/>
      <c r="P155" s="166"/>
      <c r="Q155" s="166"/>
      <c r="R155" s="162"/>
      <c r="S155" s="162"/>
      <c r="T155" s="162"/>
      <c r="U155" s="162"/>
      <c r="V155" s="162"/>
      <c r="W155" s="162"/>
      <c r="X155" s="162"/>
      <c r="Y155" s="162"/>
      <c r="Z155" s="163"/>
      <c r="AA155" s="163"/>
      <c r="AB155" s="163"/>
      <c r="AC155" s="163"/>
      <c r="AD155" s="163"/>
      <c r="AE155" s="163"/>
      <c r="AF155" s="163"/>
      <c r="AG155" s="163" t="s">
        <v>178</v>
      </c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63"/>
      <c r="BB155" s="163"/>
      <c r="BC155" s="163"/>
      <c r="BD155" s="163"/>
      <c r="BE155" s="163"/>
      <c r="BF155" s="163"/>
      <c r="BG155" s="163"/>
      <c r="BH155" s="163"/>
    </row>
    <row r="156" spans="1:60" outlineLevel="1" x14ac:dyDescent="0.2">
      <c r="A156" s="195">
        <v>89</v>
      </c>
      <c r="B156" s="196" t="s">
        <v>1621</v>
      </c>
      <c r="C156" s="197" t="s">
        <v>1712</v>
      </c>
      <c r="D156" s="198" t="s">
        <v>1406</v>
      </c>
      <c r="E156" s="199">
        <v>1</v>
      </c>
      <c r="F156" s="12"/>
      <c r="G156" s="200">
        <f>ROUND(E156*F156,2)</f>
        <v>0</v>
      </c>
      <c r="H156" s="12">
        <v>15000</v>
      </c>
      <c r="I156" s="200">
        <f>ROUND(E156*H156,2)</f>
        <v>15000</v>
      </c>
      <c r="J156" s="12">
        <v>2500</v>
      </c>
      <c r="K156" s="200">
        <f>ROUND(E156*J156,2)</f>
        <v>2500</v>
      </c>
      <c r="L156" s="200">
        <v>21</v>
      </c>
      <c r="M156" s="200">
        <f>G156*(1+L156/100)</f>
        <v>0</v>
      </c>
      <c r="N156" s="199">
        <v>0</v>
      </c>
      <c r="O156" s="199">
        <f>ROUND(E156*N156,2)</f>
        <v>0</v>
      </c>
      <c r="P156" s="199">
        <v>0</v>
      </c>
      <c r="Q156" s="199">
        <f>ROUND(E156*P156,2)</f>
        <v>0</v>
      </c>
      <c r="R156" s="200"/>
      <c r="S156" s="200" t="s">
        <v>173</v>
      </c>
      <c r="T156" s="201" t="s">
        <v>174</v>
      </c>
      <c r="U156" s="162">
        <v>0</v>
      </c>
      <c r="V156" s="162">
        <f>ROUND(E156*U156,2)</f>
        <v>0</v>
      </c>
      <c r="W156" s="162"/>
      <c r="X156" s="162" t="s">
        <v>218</v>
      </c>
      <c r="Y156" s="162" t="s">
        <v>175</v>
      </c>
      <c r="Z156" s="163"/>
      <c r="AA156" s="163"/>
      <c r="AB156" s="163"/>
      <c r="AC156" s="163"/>
      <c r="AD156" s="163"/>
      <c r="AE156" s="163"/>
      <c r="AF156" s="163"/>
      <c r="AG156" s="163" t="s">
        <v>1137</v>
      </c>
      <c r="AH156" s="163"/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</row>
    <row r="157" spans="1:60" ht="22.5" outlineLevel="1" x14ac:dyDescent="0.2">
      <c r="A157" s="195">
        <v>90</v>
      </c>
      <c r="B157" s="196" t="s">
        <v>1622</v>
      </c>
      <c r="C157" s="197" t="s">
        <v>1623</v>
      </c>
      <c r="D157" s="198" t="s">
        <v>1119</v>
      </c>
      <c r="E157" s="199">
        <v>1</v>
      </c>
      <c r="F157" s="12"/>
      <c r="G157" s="200">
        <f>ROUND(E157*F157,2)</f>
        <v>0</v>
      </c>
      <c r="H157" s="12">
        <v>0</v>
      </c>
      <c r="I157" s="200">
        <f>ROUND(E157*H157,2)</f>
        <v>0</v>
      </c>
      <c r="J157" s="12">
        <v>6500</v>
      </c>
      <c r="K157" s="200">
        <f>ROUND(E157*J157,2)</f>
        <v>6500</v>
      </c>
      <c r="L157" s="200">
        <v>21</v>
      </c>
      <c r="M157" s="200">
        <f>G157*(1+L157/100)</f>
        <v>0</v>
      </c>
      <c r="N157" s="199">
        <v>0</v>
      </c>
      <c r="O157" s="199">
        <f>ROUND(E157*N157,2)</f>
        <v>0</v>
      </c>
      <c r="P157" s="199">
        <v>0</v>
      </c>
      <c r="Q157" s="199">
        <f>ROUND(E157*P157,2)</f>
        <v>0</v>
      </c>
      <c r="R157" s="200"/>
      <c r="S157" s="200" t="s">
        <v>173</v>
      </c>
      <c r="T157" s="201" t="s">
        <v>174</v>
      </c>
      <c r="U157" s="162">
        <v>0</v>
      </c>
      <c r="V157" s="162">
        <f>ROUND(E157*U157,2)</f>
        <v>0</v>
      </c>
      <c r="W157" s="162"/>
      <c r="X157" s="162" t="s">
        <v>218</v>
      </c>
      <c r="Y157" s="162" t="s">
        <v>175</v>
      </c>
      <c r="Z157" s="163"/>
      <c r="AA157" s="163"/>
      <c r="AB157" s="163"/>
      <c r="AC157" s="163"/>
      <c r="AD157" s="163"/>
      <c r="AE157" s="163"/>
      <c r="AF157" s="163"/>
      <c r="AG157" s="163" t="s">
        <v>1137</v>
      </c>
      <c r="AH157" s="163"/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</row>
    <row r="158" spans="1:60" outlineLevel="1" x14ac:dyDescent="0.2">
      <c r="A158" s="195">
        <v>91</v>
      </c>
      <c r="B158" s="196" t="s">
        <v>1624</v>
      </c>
      <c r="C158" s="197" t="s">
        <v>1625</v>
      </c>
      <c r="D158" s="198" t="s">
        <v>1119</v>
      </c>
      <c r="E158" s="199">
        <v>1</v>
      </c>
      <c r="F158" s="12"/>
      <c r="G158" s="200">
        <f>ROUND(E158*F158,2)</f>
        <v>0</v>
      </c>
      <c r="H158" s="12">
        <v>0</v>
      </c>
      <c r="I158" s="200">
        <f>ROUND(E158*H158,2)</f>
        <v>0</v>
      </c>
      <c r="J158" s="12">
        <v>10000</v>
      </c>
      <c r="K158" s="200">
        <f>ROUND(E158*J158,2)</f>
        <v>10000</v>
      </c>
      <c r="L158" s="200">
        <v>21</v>
      </c>
      <c r="M158" s="200">
        <f>G158*(1+L158/100)</f>
        <v>0</v>
      </c>
      <c r="N158" s="199">
        <v>0</v>
      </c>
      <c r="O158" s="199">
        <f>ROUND(E158*N158,2)</f>
        <v>0</v>
      </c>
      <c r="P158" s="199">
        <v>0</v>
      </c>
      <c r="Q158" s="199">
        <f>ROUND(E158*P158,2)</f>
        <v>0</v>
      </c>
      <c r="R158" s="200"/>
      <c r="S158" s="200" t="s">
        <v>173</v>
      </c>
      <c r="T158" s="201" t="s">
        <v>174</v>
      </c>
      <c r="U158" s="162">
        <v>0</v>
      </c>
      <c r="V158" s="162">
        <f>ROUND(E158*U158,2)</f>
        <v>0</v>
      </c>
      <c r="W158" s="162"/>
      <c r="X158" s="162" t="s">
        <v>218</v>
      </c>
      <c r="Y158" s="162" t="s">
        <v>175</v>
      </c>
      <c r="Z158" s="163"/>
      <c r="AA158" s="163"/>
      <c r="AB158" s="163"/>
      <c r="AC158" s="163"/>
      <c r="AD158" s="163"/>
      <c r="AE158" s="163"/>
      <c r="AF158" s="163"/>
      <c r="AG158" s="163" t="s">
        <v>1137</v>
      </c>
      <c r="AH158" s="163"/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</row>
    <row r="159" spans="1:60" outlineLevel="1" x14ac:dyDescent="0.2">
      <c r="A159" s="195">
        <v>92</v>
      </c>
      <c r="B159" s="196" t="s">
        <v>1626</v>
      </c>
      <c r="C159" s="197" t="s">
        <v>1627</v>
      </c>
      <c r="D159" s="198" t="s">
        <v>1119</v>
      </c>
      <c r="E159" s="199">
        <v>1</v>
      </c>
      <c r="F159" s="12"/>
      <c r="G159" s="200">
        <f>ROUND(E159*F159,2)</f>
        <v>0</v>
      </c>
      <c r="H159" s="12">
        <v>0</v>
      </c>
      <c r="I159" s="200">
        <f>ROUND(E159*H159,2)</f>
        <v>0</v>
      </c>
      <c r="J159" s="12">
        <v>6000</v>
      </c>
      <c r="K159" s="200">
        <f>ROUND(E159*J159,2)</f>
        <v>6000</v>
      </c>
      <c r="L159" s="200">
        <v>21</v>
      </c>
      <c r="M159" s="200">
        <f>G159*(1+L159/100)</f>
        <v>0</v>
      </c>
      <c r="N159" s="199">
        <v>0</v>
      </c>
      <c r="O159" s="199">
        <f>ROUND(E159*N159,2)</f>
        <v>0</v>
      </c>
      <c r="P159" s="199">
        <v>0</v>
      </c>
      <c r="Q159" s="199">
        <f>ROUND(E159*P159,2)</f>
        <v>0</v>
      </c>
      <c r="R159" s="200"/>
      <c r="S159" s="200" t="s">
        <v>173</v>
      </c>
      <c r="T159" s="201" t="s">
        <v>174</v>
      </c>
      <c r="U159" s="162">
        <v>0</v>
      </c>
      <c r="V159" s="162">
        <f>ROUND(E159*U159,2)</f>
        <v>0</v>
      </c>
      <c r="W159" s="162"/>
      <c r="X159" s="162" t="s">
        <v>218</v>
      </c>
      <c r="Y159" s="162" t="s">
        <v>175</v>
      </c>
      <c r="Z159" s="163"/>
      <c r="AA159" s="163"/>
      <c r="AB159" s="163"/>
      <c r="AC159" s="163"/>
      <c r="AD159" s="163"/>
      <c r="AE159" s="163"/>
      <c r="AF159" s="163"/>
      <c r="AG159" s="163" t="s">
        <v>1137</v>
      </c>
      <c r="AH159" s="163"/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63"/>
      <c r="BB159" s="163"/>
      <c r="BC159" s="163"/>
      <c r="BD159" s="163"/>
      <c r="BE159" s="163"/>
      <c r="BF159" s="163"/>
      <c r="BG159" s="163"/>
      <c r="BH159" s="163"/>
    </row>
    <row r="160" spans="1:60" x14ac:dyDescent="0.2">
      <c r="A160" s="147" t="s">
        <v>168</v>
      </c>
      <c r="B160" s="148" t="s">
        <v>124</v>
      </c>
      <c r="C160" s="149" t="s">
        <v>125</v>
      </c>
      <c r="D160" s="150"/>
      <c r="E160" s="151"/>
      <c r="F160" s="152"/>
      <c r="G160" s="152">
        <f>SUMIF(AG161:AG166,"&lt;&gt;NOR",G161:G166)</f>
        <v>0</v>
      </c>
      <c r="H160" s="152"/>
      <c r="I160" s="152">
        <f>SUM(I161:I166)</f>
        <v>9950</v>
      </c>
      <c r="J160" s="152"/>
      <c r="K160" s="152">
        <f>SUM(K161:K166)</f>
        <v>2500</v>
      </c>
      <c r="L160" s="152"/>
      <c r="M160" s="152">
        <f>SUM(M161:M166)</f>
        <v>0</v>
      </c>
      <c r="N160" s="151"/>
      <c r="O160" s="151">
        <f>SUM(O161:O166)</f>
        <v>0</v>
      </c>
      <c r="P160" s="151"/>
      <c r="Q160" s="151">
        <f>SUM(Q161:Q166)</f>
        <v>0</v>
      </c>
      <c r="R160" s="152"/>
      <c r="S160" s="152"/>
      <c r="T160" s="153"/>
      <c r="U160" s="154"/>
      <c r="V160" s="154">
        <f>SUM(V161:V166)</f>
        <v>0</v>
      </c>
      <c r="W160" s="154"/>
      <c r="X160" s="154"/>
      <c r="Y160" s="154"/>
      <c r="AG160" s="14" t="s">
        <v>169</v>
      </c>
    </row>
    <row r="161" spans="1:60" outlineLevel="1" x14ac:dyDescent="0.2">
      <c r="A161" s="195">
        <v>93</v>
      </c>
      <c r="B161" s="196" t="s">
        <v>1628</v>
      </c>
      <c r="C161" s="197" t="s">
        <v>1629</v>
      </c>
      <c r="D161" s="198" t="s">
        <v>276</v>
      </c>
      <c r="E161" s="199">
        <v>20</v>
      </c>
      <c r="F161" s="12"/>
      <c r="G161" s="200">
        <f t="shared" ref="G161:G166" si="21">ROUND(E161*F161,2)</f>
        <v>0</v>
      </c>
      <c r="H161" s="12">
        <v>18</v>
      </c>
      <c r="I161" s="200">
        <f t="shared" ref="I161:I166" si="22">ROUND(E161*H161,2)</f>
        <v>360</v>
      </c>
      <c r="J161" s="12">
        <v>25</v>
      </c>
      <c r="K161" s="200">
        <f t="shared" ref="K161:K166" si="23">ROUND(E161*J161,2)</f>
        <v>500</v>
      </c>
      <c r="L161" s="200">
        <v>21</v>
      </c>
      <c r="M161" s="200">
        <f t="shared" ref="M161:M166" si="24">G161*(1+L161/100)</f>
        <v>0</v>
      </c>
      <c r="N161" s="199">
        <v>0</v>
      </c>
      <c r="O161" s="199">
        <f t="shared" ref="O161:O166" si="25">ROUND(E161*N161,2)</f>
        <v>0</v>
      </c>
      <c r="P161" s="199">
        <v>0</v>
      </c>
      <c r="Q161" s="199">
        <f t="shared" ref="Q161:Q166" si="26">ROUND(E161*P161,2)</f>
        <v>0</v>
      </c>
      <c r="R161" s="200"/>
      <c r="S161" s="200" t="s">
        <v>173</v>
      </c>
      <c r="T161" s="201" t="s">
        <v>174</v>
      </c>
      <c r="U161" s="162">
        <v>0</v>
      </c>
      <c r="V161" s="162">
        <f t="shared" ref="V161:V166" si="27">ROUND(E161*U161,2)</f>
        <v>0</v>
      </c>
      <c r="W161" s="162"/>
      <c r="X161" s="162" t="s">
        <v>218</v>
      </c>
      <c r="Y161" s="162" t="s">
        <v>175</v>
      </c>
      <c r="Z161" s="163"/>
      <c r="AA161" s="163"/>
      <c r="AB161" s="163"/>
      <c r="AC161" s="163"/>
      <c r="AD161" s="163"/>
      <c r="AE161" s="163"/>
      <c r="AF161" s="163"/>
      <c r="AG161" s="163" t="s">
        <v>1137</v>
      </c>
      <c r="AH161" s="163"/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</row>
    <row r="162" spans="1:60" outlineLevel="1" x14ac:dyDescent="0.2">
      <c r="A162" s="195">
        <v>94</v>
      </c>
      <c r="B162" s="196" t="s">
        <v>1630</v>
      </c>
      <c r="C162" s="197" t="s">
        <v>1631</v>
      </c>
      <c r="D162" s="198" t="s">
        <v>276</v>
      </c>
      <c r="E162" s="199">
        <v>5</v>
      </c>
      <c r="F162" s="12"/>
      <c r="G162" s="200">
        <f t="shared" si="21"/>
        <v>0</v>
      </c>
      <c r="H162" s="12">
        <v>38</v>
      </c>
      <c r="I162" s="200">
        <f t="shared" si="22"/>
        <v>190</v>
      </c>
      <c r="J162" s="12">
        <v>25</v>
      </c>
      <c r="K162" s="200">
        <f t="shared" si="23"/>
        <v>125</v>
      </c>
      <c r="L162" s="200">
        <v>21</v>
      </c>
      <c r="M162" s="200">
        <f t="shared" si="24"/>
        <v>0</v>
      </c>
      <c r="N162" s="199">
        <v>0</v>
      </c>
      <c r="O162" s="199">
        <f t="shared" si="25"/>
        <v>0</v>
      </c>
      <c r="P162" s="199">
        <v>0</v>
      </c>
      <c r="Q162" s="199">
        <f t="shared" si="26"/>
        <v>0</v>
      </c>
      <c r="R162" s="200"/>
      <c r="S162" s="200" t="s">
        <v>173</v>
      </c>
      <c r="T162" s="201" t="s">
        <v>174</v>
      </c>
      <c r="U162" s="162">
        <v>0</v>
      </c>
      <c r="V162" s="162">
        <f t="shared" si="27"/>
        <v>0</v>
      </c>
      <c r="W162" s="162"/>
      <c r="X162" s="162" t="s">
        <v>218</v>
      </c>
      <c r="Y162" s="162" t="s">
        <v>175</v>
      </c>
      <c r="Z162" s="163"/>
      <c r="AA162" s="163"/>
      <c r="AB162" s="163"/>
      <c r="AC162" s="163"/>
      <c r="AD162" s="163"/>
      <c r="AE162" s="163"/>
      <c r="AF162" s="163"/>
      <c r="AG162" s="163" t="s">
        <v>1137</v>
      </c>
      <c r="AH162" s="163"/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</row>
    <row r="163" spans="1:60" outlineLevel="1" x14ac:dyDescent="0.2">
      <c r="A163" s="195">
        <v>95</v>
      </c>
      <c r="B163" s="196" t="s">
        <v>1632</v>
      </c>
      <c r="C163" s="197" t="s">
        <v>1633</v>
      </c>
      <c r="D163" s="198" t="s">
        <v>276</v>
      </c>
      <c r="E163" s="199">
        <v>25</v>
      </c>
      <c r="F163" s="12"/>
      <c r="G163" s="200">
        <f t="shared" si="21"/>
        <v>0</v>
      </c>
      <c r="H163" s="12">
        <v>36</v>
      </c>
      <c r="I163" s="200">
        <f t="shared" si="22"/>
        <v>900</v>
      </c>
      <c r="J163" s="12">
        <v>75</v>
      </c>
      <c r="K163" s="200">
        <f t="shared" si="23"/>
        <v>1875</v>
      </c>
      <c r="L163" s="200">
        <v>21</v>
      </c>
      <c r="M163" s="200">
        <f t="shared" si="24"/>
        <v>0</v>
      </c>
      <c r="N163" s="199">
        <v>0</v>
      </c>
      <c r="O163" s="199">
        <f t="shared" si="25"/>
        <v>0</v>
      </c>
      <c r="P163" s="199">
        <v>0</v>
      </c>
      <c r="Q163" s="199">
        <f t="shared" si="26"/>
        <v>0</v>
      </c>
      <c r="R163" s="200"/>
      <c r="S163" s="200" t="s">
        <v>173</v>
      </c>
      <c r="T163" s="201" t="s">
        <v>174</v>
      </c>
      <c r="U163" s="162">
        <v>0</v>
      </c>
      <c r="V163" s="162">
        <f t="shared" si="27"/>
        <v>0</v>
      </c>
      <c r="W163" s="162"/>
      <c r="X163" s="162" t="s">
        <v>218</v>
      </c>
      <c r="Y163" s="162" t="s">
        <v>175</v>
      </c>
      <c r="Z163" s="163"/>
      <c r="AA163" s="163"/>
      <c r="AB163" s="163"/>
      <c r="AC163" s="163"/>
      <c r="AD163" s="163"/>
      <c r="AE163" s="163"/>
      <c r="AF163" s="163"/>
      <c r="AG163" s="163" t="s">
        <v>1137</v>
      </c>
      <c r="AH163" s="163"/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</row>
    <row r="164" spans="1:60" outlineLevel="1" x14ac:dyDescent="0.2">
      <c r="A164" s="195">
        <v>96</v>
      </c>
      <c r="B164" s="196" t="s">
        <v>1634</v>
      </c>
      <c r="C164" s="197" t="s">
        <v>1635</v>
      </c>
      <c r="D164" s="198" t="s">
        <v>1119</v>
      </c>
      <c r="E164" s="199">
        <v>1</v>
      </c>
      <c r="F164" s="12"/>
      <c r="G164" s="200">
        <f t="shared" si="21"/>
        <v>0</v>
      </c>
      <c r="H164" s="12">
        <v>2500</v>
      </c>
      <c r="I164" s="200">
        <f t="shared" si="22"/>
        <v>2500</v>
      </c>
      <c r="J164" s="12">
        <v>0</v>
      </c>
      <c r="K164" s="200">
        <f t="shared" si="23"/>
        <v>0</v>
      </c>
      <c r="L164" s="200">
        <v>21</v>
      </c>
      <c r="M164" s="200">
        <f t="shared" si="24"/>
        <v>0</v>
      </c>
      <c r="N164" s="199">
        <v>0</v>
      </c>
      <c r="O164" s="199">
        <f t="shared" si="25"/>
        <v>0</v>
      </c>
      <c r="P164" s="199">
        <v>0</v>
      </c>
      <c r="Q164" s="199">
        <f t="shared" si="26"/>
        <v>0</v>
      </c>
      <c r="R164" s="200"/>
      <c r="S164" s="200" t="s">
        <v>173</v>
      </c>
      <c r="T164" s="201" t="s">
        <v>174</v>
      </c>
      <c r="U164" s="162">
        <v>0</v>
      </c>
      <c r="V164" s="162">
        <f t="shared" si="27"/>
        <v>0</v>
      </c>
      <c r="W164" s="162"/>
      <c r="X164" s="162" t="s">
        <v>218</v>
      </c>
      <c r="Y164" s="162" t="s">
        <v>175</v>
      </c>
      <c r="Z164" s="163"/>
      <c r="AA164" s="163"/>
      <c r="AB164" s="163"/>
      <c r="AC164" s="163"/>
      <c r="AD164" s="163"/>
      <c r="AE164" s="163"/>
      <c r="AF164" s="163"/>
      <c r="AG164" s="163" t="s">
        <v>219</v>
      </c>
      <c r="AH164" s="163"/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3"/>
      <c r="AU164" s="163"/>
      <c r="AV164" s="163"/>
      <c r="AW164" s="163"/>
      <c r="AX164" s="163"/>
      <c r="AY164" s="163"/>
      <c r="AZ164" s="163"/>
      <c r="BA164" s="163"/>
      <c r="BB164" s="163"/>
      <c r="BC164" s="163"/>
      <c r="BD164" s="163"/>
      <c r="BE164" s="163"/>
      <c r="BF164" s="163"/>
      <c r="BG164" s="163"/>
      <c r="BH164" s="163"/>
    </row>
    <row r="165" spans="1:60" outlineLevel="1" x14ac:dyDescent="0.2">
      <c r="A165" s="195">
        <v>97</v>
      </c>
      <c r="B165" s="196" t="s">
        <v>1636</v>
      </c>
      <c r="C165" s="197" t="s">
        <v>1637</v>
      </c>
      <c r="D165" s="198" t="s">
        <v>1119</v>
      </c>
      <c r="E165" s="199">
        <v>1</v>
      </c>
      <c r="F165" s="12"/>
      <c r="G165" s="200">
        <f t="shared" si="21"/>
        <v>0</v>
      </c>
      <c r="H165" s="12">
        <v>2500</v>
      </c>
      <c r="I165" s="200">
        <f t="shared" si="22"/>
        <v>2500</v>
      </c>
      <c r="J165" s="12">
        <v>0</v>
      </c>
      <c r="K165" s="200">
        <f t="shared" si="23"/>
        <v>0</v>
      </c>
      <c r="L165" s="200">
        <v>21</v>
      </c>
      <c r="M165" s="200">
        <f t="shared" si="24"/>
        <v>0</v>
      </c>
      <c r="N165" s="199">
        <v>0</v>
      </c>
      <c r="O165" s="199">
        <f t="shared" si="25"/>
        <v>0</v>
      </c>
      <c r="P165" s="199">
        <v>0</v>
      </c>
      <c r="Q165" s="199">
        <f t="shared" si="26"/>
        <v>0</v>
      </c>
      <c r="R165" s="200"/>
      <c r="S165" s="200" t="s">
        <v>173</v>
      </c>
      <c r="T165" s="201" t="s">
        <v>174</v>
      </c>
      <c r="U165" s="162">
        <v>0</v>
      </c>
      <c r="V165" s="162">
        <f t="shared" si="27"/>
        <v>0</v>
      </c>
      <c r="W165" s="162"/>
      <c r="X165" s="162" t="s">
        <v>218</v>
      </c>
      <c r="Y165" s="162" t="s">
        <v>175</v>
      </c>
      <c r="Z165" s="163"/>
      <c r="AA165" s="163"/>
      <c r="AB165" s="163"/>
      <c r="AC165" s="163"/>
      <c r="AD165" s="163"/>
      <c r="AE165" s="163"/>
      <c r="AF165" s="163"/>
      <c r="AG165" s="163" t="s">
        <v>219</v>
      </c>
      <c r="AH165" s="163"/>
      <c r="AI165" s="163"/>
      <c r="AJ165" s="163"/>
      <c r="AK165" s="163"/>
      <c r="AL165" s="163"/>
      <c r="AM165" s="163"/>
      <c r="AN165" s="163"/>
      <c r="AO165" s="163"/>
      <c r="AP165" s="163"/>
      <c r="AQ165" s="163"/>
      <c r="AR165" s="163"/>
      <c r="AS165" s="163"/>
      <c r="AT165" s="163"/>
      <c r="AU165" s="163"/>
      <c r="AV165" s="163"/>
      <c r="AW165" s="163"/>
      <c r="AX165" s="163"/>
      <c r="AY165" s="163"/>
      <c r="AZ165" s="163"/>
      <c r="BA165" s="163"/>
      <c r="BB165" s="163"/>
      <c r="BC165" s="163"/>
      <c r="BD165" s="163"/>
      <c r="BE165" s="163"/>
      <c r="BF165" s="163"/>
      <c r="BG165" s="163"/>
      <c r="BH165" s="163"/>
    </row>
    <row r="166" spans="1:60" outlineLevel="1" x14ac:dyDescent="0.2">
      <c r="A166" s="195">
        <v>98</v>
      </c>
      <c r="B166" s="196" t="s">
        <v>1638</v>
      </c>
      <c r="C166" s="197" t="s">
        <v>1639</v>
      </c>
      <c r="D166" s="198" t="s">
        <v>172</v>
      </c>
      <c r="E166" s="199">
        <v>1</v>
      </c>
      <c r="F166" s="12"/>
      <c r="G166" s="200">
        <f t="shared" si="21"/>
        <v>0</v>
      </c>
      <c r="H166" s="12">
        <v>3500</v>
      </c>
      <c r="I166" s="200">
        <f t="shared" si="22"/>
        <v>3500</v>
      </c>
      <c r="J166" s="12">
        <v>0</v>
      </c>
      <c r="K166" s="200">
        <f t="shared" si="23"/>
        <v>0</v>
      </c>
      <c r="L166" s="200">
        <v>21</v>
      </c>
      <c r="M166" s="200">
        <f t="shared" si="24"/>
        <v>0</v>
      </c>
      <c r="N166" s="199">
        <v>0</v>
      </c>
      <c r="O166" s="199">
        <f t="shared" si="25"/>
        <v>0</v>
      </c>
      <c r="P166" s="199">
        <v>0</v>
      </c>
      <c r="Q166" s="199">
        <f t="shared" si="26"/>
        <v>0</v>
      </c>
      <c r="R166" s="200"/>
      <c r="S166" s="200" t="s">
        <v>173</v>
      </c>
      <c r="T166" s="201" t="s">
        <v>174</v>
      </c>
      <c r="U166" s="162">
        <v>0</v>
      </c>
      <c r="V166" s="162">
        <f t="shared" si="27"/>
        <v>0</v>
      </c>
      <c r="W166" s="162"/>
      <c r="X166" s="162" t="s">
        <v>218</v>
      </c>
      <c r="Y166" s="162" t="s">
        <v>175</v>
      </c>
      <c r="Z166" s="163"/>
      <c r="AA166" s="163"/>
      <c r="AB166" s="163"/>
      <c r="AC166" s="163"/>
      <c r="AD166" s="163"/>
      <c r="AE166" s="163"/>
      <c r="AF166" s="163"/>
      <c r="AG166" s="163" t="s">
        <v>219</v>
      </c>
      <c r="AH166" s="163"/>
      <c r="AI166" s="163"/>
      <c r="AJ166" s="163"/>
      <c r="AK166" s="163"/>
      <c r="AL166" s="163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163"/>
      <c r="BB166" s="163"/>
      <c r="BC166" s="163"/>
      <c r="BD166" s="163"/>
      <c r="BE166" s="163"/>
      <c r="BF166" s="163"/>
      <c r="BG166" s="163"/>
      <c r="BH166" s="163"/>
    </row>
    <row r="167" spans="1:60" x14ac:dyDescent="0.2">
      <c r="A167" s="147" t="s">
        <v>168</v>
      </c>
      <c r="B167" s="148" t="s">
        <v>126</v>
      </c>
      <c r="C167" s="149" t="s">
        <v>127</v>
      </c>
      <c r="D167" s="150"/>
      <c r="E167" s="151"/>
      <c r="F167" s="152"/>
      <c r="G167" s="152">
        <f>SUMIF(AG168:AG177,"&lt;&gt;NOR",G168:G177)</f>
        <v>0</v>
      </c>
      <c r="H167" s="152"/>
      <c r="I167" s="152">
        <f>SUM(I168:I177)</f>
        <v>22555</v>
      </c>
      <c r="J167" s="152"/>
      <c r="K167" s="152">
        <f>SUM(K168:K177)</f>
        <v>8640</v>
      </c>
      <c r="L167" s="152"/>
      <c r="M167" s="152">
        <f>SUM(M168:M177)</f>
        <v>0</v>
      </c>
      <c r="N167" s="151"/>
      <c r="O167" s="151">
        <f>SUM(O168:O177)</f>
        <v>0</v>
      </c>
      <c r="P167" s="151"/>
      <c r="Q167" s="151">
        <f>SUM(Q168:Q177)</f>
        <v>0</v>
      </c>
      <c r="R167" s="152"/>
      <c r="S167" s="152"/>
      <c r="T167" s="153"/>
      <c r="U167" s="154"/>
      <c r="V167" s="154">
        <f>SUM(V168:V177)</f>
        <v>0</v>
      </c>
      <c r="W167" s="154"/>
      <c r="X167" s="154"/>
      <c r="Y167" s="154"/>
      <c r="AG167" s="14" t="s">
        <v>169</v>
      </c>
    </row>
    <row r="168" spans="1:60" outlineLevel="1" x14ac:dyDescent="0.2">
      <c r="A168" s="195">
        <v>99</v>
      </c>
      <c r="B168" s="196" t="s">
        <v>1640</v>
      </c>
      <c r="C168" s="197" t="s">
        <v>1641</v>
      </c>
      <c r="D168" s="198" t="s">
        <v>1406</v>
      </c>
      <c r="E168" s="199">
        <v>2</v>
      </c>
      <c r="F168" s="12"/>
      <c r="G168" s="200">
        <f>ROUND(E168*F168,2)</f>
        <v>0</v>
      </c>
      <c r="H168" s="12">
        <v>1790</v>
      </c>
      <c r="I168" s="200">
        <f>ROUND(E168*H168,2)</f>
        <v>3580</v>
      </c>
      <c r="J168" s="12">
        <v>380</v>
      </c>
      <c r="K168" s="200">
        <f>ROUND(E168*J168,2)</f>
        <v>760</v>
      </c>
      <c r="L168" s="200">
        <v>21</v>
      </c>
      <c r="M168" s="200">
        <f>G168*(1+L168/100)</f>
        <v>0</v>
      </c>
      <c r="N168" s="199">
        <v>0</v>
      </c>
      <c r="O168" s="199">
        <f>ROUND(E168*N168,2)</f>
        <v>0</v>
      </c>
      <c r="P168" s="199">
        <v>0</v>
      </c>
      <c r="Q168" s="199">
        <f>ROUND(E168*P168,2)</f>
        <v>0</v>
      </c>
      <c r="R168" s="200"/>
      <c r="S168" s="200" t="s">
        <v>173</v>
      </c>
      <c r="T168" s="201" t="s">
        <v>174</v>
      </c>
      <c r="U168" s="162">
        <v>0</v>
      </c>
      <c r="V168" s="162">
        <f>ROUND(E168*U168,2)</f>
        <v>0</v>
      </c>
      <c r="W168" s="162"/>
      <c r="X168" s="162" t="s">
        <v>218</v>
      </c>
      <c r="Y168" s="162" t="s">
        <v>175</v>
      </c>
      <c r="Z168" s="163"/>
      <c r="AA168" s="163"/>
      <c r="AB168" s="163"/>
      <c r="AC168" s="163"/>
      <c r="AD168" s="163"/>
      <c r="AE168" s="163"/>
      <c r="AF168" s="163"/>
      <c r="AG168" s="163" t="s">
        <v>1137</v>
      </c>
      <c r="AH168" s="163"/>
      <c r="AI168" s="163"/>
      <c r="AJ168" s="163"/>
      <c r="AK168" s="163"/>
      <c r="AL168" s="163"/>
      <c r="AM168" s="163"/>
      <c r="AN168" s="163"/>
      <c r="AO168" s="163"/>
      <c r="AP168" s="163"/>
      <c r="AQ168" s="163"/>
      <c r="AR168" s="163"/>
      <c r="AS168" s="163"/>
      <c r="AT168" s="163"/>
      <c r="AU168" s="163"/>
      <c r="AV168" s="163"/>
      <c r="AW168" s="163"/>
      <c r="AX168" s="163"/>
      <c r="AY168" s="163"/>
      <c r="AZ168" s="163"/>
      <c r="BA168" s="163"/>
      <c r="BB168" s="163"/>
      <c r="BC168" s="163"/>
      <c r="BD168" s="163"/>
      <c r="BE168" s="163"/>
      <c r="BF168" s="163"/>
      <c r="BG168" s="163"/>
      <c r="BH168" s="163"/>
    </row>
    <row r="169" spans="1:60" outlineLevel="1" x14ac:dyDescent="0.2">
      <c r="A169" s="155">
        <v>100</v>
      </c>
      <c r="B169" s="156" t="s">
        <v>1642</v>
      </c>
      <c r="C169" s="157" t="s">
        <v>1643</v>
      </c>
      <c r="D169" s="158" t="s">
        <v>1406</v>
      </c>
      <c r="E169" s="159">
        <v>1</v>
      </c>
      <c r="F169" s="11"/>
      <c r="G169" s="160">
        <f>ROUND(E169*F169,2)</f>
        <v>0</v>
      </c>
      <c r="H169" s="11">
        <v>1500</v>
      </c>
      <c r="I169" s="160">
        <f>ROUND(E169*H169,2)</f>
        <v>1500</v>
      </c>
      <c r="J169" s="11">
        <v>650</v>
      </c>
      <c r="K169" s="160">
        <f>ROUND(E169*J169,2)</f>
        <v>650</v>
      </c>
      <c r="L169" s="160">
        <v>21</v>
      </c>
      <c r="M169" s="160">
        <f>G169*(1+L169/100)</f>
        <v>0</v>
      </c>
      <c r="N169" s="159">
        <v>0</v>
      </c>
      <c r="O169" s="159">
        <f>ROUND(E169*N169,2)</f>
        <v>0</v>
      </c>
      <c r="P169" s="159">
        <v>0</v>
      </c>
      <c r="Q169" s="159">
        <f>ROUND(E169*P169,2)</f>
        <v>0</v>
      </c>
      <c r="R169" s="160"/>
      <c r="S169" s="160" t="s">
        <v>173</v>
      </c>
      <c r="T169" s="161" t="s">
        <v>174</v>
      </c>
      <c r="U169" s="162">
        <v>0</v>
      </c>
      <c r="V169" s="162">
        <f>ROUND(E169*U169,2)</f>
        <v>0</v>
      </c>
      <c r="W169" s="162"/>
      <c r="X169" s="162" t="s">
        <v>218</v>
      </c>
      <c r="Y169" s="162" t="s">
        <v>175</v>
      </c>
      <c r="Z169" s="163"/>
      <c r="AA169" s="163"/>
      <c r="AB169" s="163"/>
      <c r="AC169" s="163"/>
      <c r="AD169" s="163"/>
      <c r="AE169" s="163"/>
      <c r="AF169" s="163"/>
      <c r="AG169" s="163" t="s">
        <v>1137</v>
      </c>
      <c r="AH169" s="163"/>
      <c r="AI169" s="163"/>
      <c r="AJ169" s="163"/>
      <c r="AK169" s="163"/>
      <c r="AL169" s="163"/>
      <c r="AM169" s="163"/>
      <c r="AN169" s="163"/>
      <c r="AO169" s="163"/>
      <c r="AP169" s="163"/>
      <c r="AQ169" s="163"/>
      <c r="AR169" s="163"/>
      <c r="AS169" s="163"/>
      <c r="AT169" s="163"/>
      <c r="AU169" s="163"/>
      <c r="AV169" s="163"/>
      <c r="AW169" s="163"/>
      <c r="AX169" s="163"/>
      <c r="AY169" s="163"/>
      <c r="AZ169" s="163"/>
      <c r="BA169" s="163"/>
      <c r="BB169" s="163"/>
      <c r="BC169" s="163"/>
      <c r="BD169" s="163"/>
      <c r="BE169" s="163"/>
      <c r="BF169" s="163"/>
      <c r="BG169" s="163"/>
      <c r="BH169" s="163"/>
    </row>
    <row r="170" spans="1:60" outlineLevel="2" x14ac:dyDescent="0.2">
      <c r="A170" s="164"/>
      <c r="B170" s="165"/>
      <c r="C170" s="258" t="s">
        <v>1644</v>
      </c>
      <c r="D170" s="259"/>
      <c r="E170" s="259"/>
      <c r="F170" s="259"/>
      <c r="G170" s="259"/>
      <c r="H170" s="162"/>
      <c r="I170" s="162"/>
      <c r="J170" s="162"/>
      <c r="K170" s="162"/>
      <c r="L170" s="162"/>
      <c r="M170" s="162"/>
      <c r="N170" s="166"/>
      <c r="O170" s="166"/>
      <c r="P170" s="166"/>
      <c r="Q170" s="166"/>
      <c r="R170" s="162"/>
      <c r="S170" s="162"/>
      <c r="T170" s="162"/>
      <c r="U170" s="162"/>
      <c r="V170" s="162"/>
      <c r="W170" s="162"/>
      <c r="X170" s="162"/>
      <c r="Y170" s="162"/>
      <c r="Z170" s="163"/>
      <c r="AA170" s="163"/>
      <c r="AB170" s="163"/>
      <c r="AC170" s="163"/>
      <c r="AD170" s="163"/>
      <c r="AE170" s="163"/>
      <c r="AF170" s="163"/>
      <c r="AG170" s="163" t="s">
        <v>178</v>
      </c>
      <c r="AH170" s="163"/>
      <c r="AI170" s="163"/>
      <c r="AJ170" s="163"/>
      <c r="AK170" s="163"/>
      <c r="AL170" s="163"/>
      <c r="AM170" s="163"/>
      <c r="AN170" s="163"/>
      <c r="AO170" s="163"/>
      <c r="AP170" s="163"/>
      <c r="AQ170" s="163"/>
      <c r="AR170" s="163"/>
      <c r="AS170" s="163"/>
      <c r="AT170" s="163"/>
      <c r="AU170" s="163"/>
      <c r="AV170" s="163"/>
      <c r="AW170" s="163"/>
      <c r="AX170" s="163"/>
      <c r="AY170" s="163"/>
      <c r="AZ170" s="163"/>
      <c r="BA170" s="163"/>
      <c r="BB170" s="163"/>
      <c r="BC170" s="163"/>
      <c r="BD170" s="163"/>
      <c r="BE170" s="163"/>
      <c r="BF170" s="163"/>
      <c r="BG170" s="163"/>
      <c r="BH170" s="163"/>
    </row>
    <row r="171" spans="1:60" outlineLevel="1" x14ac:dyDescent="0.2">
      <c r="A171" s="155">
        <v>101</v>
      </c>
      <c r="B171" s="156" t="s">
        <v>1645</v>
      </c>
      <c r="C171" s="157" t="s">
        <v>1713</v>
      </c>
      <c r="D171" s="158" t="s">
        <v>1406</v>
      </c>
      <c r="E171" s="159">
        <v>1</v>
      </c>
      <c r="F171" s="11"/>
      <c r="G171" s="160">
        <f>ROUND(E171*F171,2)</f>
        <v>0</v>
      </c>
      <c r="H171" s="11">
        <v>15600</v>
      </c>
      <c r="I171" s="160">
        <f>ROUND(E171*H171,2)</f>
        <v>15600</v>
      </c>
      <c r="J171" s="11">
        <v>3200</v>
      </c>
      <c r="K171" s="160">
        <f>ROUND(E171*J171,2)</f>
        <v>3200</v>
      </c>
      <c r="L171" s="160">
        <v>21</v>
      </c>
      <c r="M171" s="160">
        <f>G171*(1+L171/100)</f>
        <v>0</v>
      </c>
      <c r="N171" s="159">
        <v>0</v>
      </c>
      <c r="O171" s="159">
        <f>ROUND(E171*N171,2)</f>
        <v>0</v>
      </c>
      <c r="P171" s="159">
        <v>0</v>
      </c>
      <c r="Q171" s="159">
        <f>ROUND(E171*P171,2)</f>
        <v>0</v>
      </c>
      <c r="R171" s="160"/>
      <c r="S171" s="160" t="s">
        <v>173</v>
      </c>
      <c r="T171" s="161" t="s">
        <v>174</v>
      </c>
      <c r="U171" s="162">
        <v>0</v>
      </c>
      <c r="V171" s="162">
        <f>ROUND(E171*U171,2)</f>
        <v>0</v>
      </c>
      <c r="W171" s="162"/>
      <c r="X171" s="162" t="s">
        <v>218</v>
      </c>
      <c r="Y171" s="162" t="s">
        <v>175</v>
      </c>
      <c r="Z171" s="163"/>
      <c r="AA171" s="163"/>
      <c r="AB171" s="163"/>
      <c r="AC171" s="163"/>
      <c r="AD171" s="163"/>
      <c r="AE171" s="163"/>
      <c r="AF171" s="163"/>
      <c r="AG171" s="163" t="s">
        <v>1137</v>
      </c>
      <c r="AH171" s="163"/>
      <c r="AI171" s="163"/>
      <c r="AJ171" s="163"/>
      <c r="AK171" s="163"/>
      <c r="AL171" s="163"/>
      <c r="AM171" s="163"/>
      <c r="AN171" s="163"/>
      <c r="AO171" s="163"/>
      <c r="AP171" s="163"/>
      <c r="AQ171" s="163"/>
      <c r="AR171" s="163"/>
      <c r="AS171" s="163"/>
      <c r="AT171" s="163"/>
      <c r="AU171" s="163"/>
      <c r="AV171" s="163"/>
      <c r="AW171" s="163"/>
      <c r="AX171" s="163"/>
      <c r="AY171" s="163"/>
      <c r="AZ171" s="163"/>
      <c r="BA171" s="163"/>
      <c r="BB171" s="163"/>
      <c r="BC171" s="163"/>
      <c r="BD171" s="163"/>
      <c r="BE171" s="163"/>
      <c r="BF171" s="163"/>
      <c r="BG171" s="163"/>
      <c r="BH171" s="163"/>
    </row>
    <row r="172" spans="1:60" outlineLevel="2" x14ac:dyDescent="0.2">
      <c r="A172" s="164"/>
      <c r="B172" s="165"/>
      <c r="C172" s="258" t="s">
        <v>1714</v>
      </c>
      <c r="D172" s="259"/>
      <c r="E172" s="259"/>
      <c r="F172" s="259"/>
      <c r="G172" s="259"/>
      <c r="H172" s="162"/>
      <c r="I172" s="162"/>
      <c r="J172" s="162"/>
      <c r="K172" s="162"/>
      <c r="L172" s="162"/>
      <c r="M172" s="162"/>
      <c r="N172" s="166"/>
      <c r="O172" s="166"/>
      <c r="P172" s="166"/>
      <c r="Q172" s="166"/>
      <c r="R172" s="162"/>
      <c r="S172" s="162"/>
      <c r="T172" s="162"/>
      <c r="U172" s="162"/>
      <c r="V172" s="162"/>
      <c r="W172" s="162"/>
      <c r="X172" s="162"/>
      <c r="Y172" s="162"/>
      <c r="Z172" s="163"/>
      <c r="AA172" s="163"/>
      <c r="AB172" s="163"/>
      <c r="AC172" s="163"/>
      <c r="AD172" s="163"/>
      <c r="AE172" s="163"/>
      <c r="AF172" s="163"/>
      <c r="AG172" s="163" t="s">
        <v>178</v>
      </c>
      <c r="AH172" s="163"/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  <c r="AU172" s="163"/>
      <c r="AV172" s="163"/>
      <c r="AW172" s="163"/>
      <c r="AX172" s="163"/>
      <c r="AY172" s="163"/>
      <c r="AZ172" s="163"/>
      <c r="BA172" s="163"/>
      <c r="BB172" s="163"/>
      <c r="BC172" s="163"/>
      <c r="BD172" s="163"/>
      <c r="BE172" s="163"/>
      <c r="BF172" s="163"/>
      <c r="BG172" s="163"/>
      <c r="BH172" s="163"/>
    </row>
    <row r="173" spans="1:60" outlineLevel="1" x14ac:dyDescent="0.2">
      <c r="A173" s="195">
        <v>102</v>
      </c>
      <c r="B173" s="196" t="s">
        <v>1646</v>
      </c>
      <c r="C173" s="197" t="s">
        <v>1647</v>
      </c>
      <c r="D173" s="198" t="s">
        <v>1406</v>
      </c>
      <c r="E173" s="199">
        <v>1</v>
      </c>
      <c r="F173" s="12"/>
      <c r="G173" s="200">
        <f>ROUND(E173*F173,2)</f>
        <v>0</v>
      </c>
      <c r="H173" s="12">
        <v>600</v>
      </c>
      <c r="I173" s="200">
        <f>ROUND(E173*H173,2)</f>
        <v>600</v>
      </c>
      <c r="J173" s="12">
        <v>160</v>
      </c>
      <c r="K173" s="200">
        <f>ROUND(E173*J173,2)</f>
        <v>160</v>
      </c>
      <c r="L173" s="200">
        <v>21</v>
      </c>
      <c r="M173" s="200">
        <f>G173*(1+L173/100)</f>
        <v>0</v>
      </c>
      <c r="N173" s="199">
        <v>0</v>
      </c>
      <c r="O173" s="199">
        <f>ROUND(E173*N173,2)</f>
        <v>0</v>
      </c>
      <c r="P173" s="199">
        <v>0</v>
      </c>
      <c r="Q173" s="199">
        <f>ROUND(E173*P173,2)</f>
        <v>0</v>
      </c>
      <c r="R173" s="200"/>
      <c r="S173" s="200" t="s">
        <v>173</v>
      </c>
      <c r="T173" s="201" t="s">
        <v>174</v>
      </c>
      <c r="U173" s="162">
        <v>0</v>
      </c>
      <c r="V173" s="162">
        <f>ROUND(E173*U173,2)</f>
        <v>0</v>
      </c>
      <c r="W173" s="162"/>
      <c r="X173" s="162" t="s">
        <v>218</v>
      </c>
      <c r="Y173" s="162" t="s">
        <v>175</v>
      </c>
      <c r="Z173" s="163"/>
      <c r="AA173" s="163"/>
      <c r="AB173" s="163"/>
      <c r="AC173" s="163"/>
      <c r="AD173" s="163"/>
      <c r="AE173" s="163"/>
      <c r="AF173" s="163"/>
      <c r="AG173" s="163" t="s">
        <v>1137</v>
      </c>
      <c r="AH173" s="163"/>
      <c r="AI173" s="163"/>
      <c r="AJ173" s="163"/>
      <c r="AK173" s="163"/>
      <c r="AL173" s="163"/>
      <c r="AM173" s="163"/>
      <c r="AN173" s="163"/>
      <c r="AO173" s="163"/>
      <c r="AP173" s="163"/>
      <c r="AQ173" s="163"/>
      <c r="AR173" s="163"/>
      <c r="AS173" s="163"/>
      <c r="AT173" s="163"/>
      <c r="AU173" s="163"/>
      <c r="AV173" s="163"/>
      <c r="AW173" s="163"/>
      <c r="AX173" s="163"/>
      <c r="AY173" s="163"/>
      <c r="AZ173" s="163"/>
      <c r="BA173" s="163"/>
      <c r="BB173" s="163"/>
      <c r="BC173" s="163"/>
      <c r="BD173" s="163"/>
      <c r="BE173" s="163"/>
      <c r="BF173" s="163"/>
      <c r="BG173" s="163"/>
      <c r="BH173" s="163"/>
    </row>
    <row r="174" spans="1:60" outlineLevel="1" x14ac:dyDescent="0.2">
      <c r="A174" s="195">
        <v>103</v>
      </c>
      <c r="B174" s="196" t="s">
        <v>1648</v>
      </c>
      <c r="C174" s="197" t="s">
        <v>1649</v>
      </c>
      <c r="D174" s="198" t="s">
        <v>276</v>
      </c>
      <c r="E174" s="199">
        <v>25</v>
      </c>
      <c r="F174" s="12"/>
      <c r="G174" s="200">
        <f>ROUND(E174*F174,2)</f>
        <v>0</v>
      </c>
      <c r="H174" s="12">
        <v>11</v>
      </c>
      <c r="I174" s="200">
        <f>ROUND(E174*H174,2)</f>
        <v>275</v>
      </c>
      <c r="J174" s="12">
        <v>30</v>
      </c>
      <c r="K174" s="200">
        <f>ROUND(E174*J174,2)</f>
        <v>750</v>
      </c>
      <c r="L174" s="200">
        <v>21</v>
      </c>
      <c r="M174" s="200">
        <f>G174*(1+L174/100)</f>
        <v>0</v>
      </c>
      <c r="N174" s="199">
        <v>0</v>
      </c>
      <c r="O174" s="199">
        <f>ROUND(E174*N174,2)</f>
        <v>0</v>
      </c>
      <c r="P174" s="199">
        <v>0</v>
      </c>
      <c r="Q174" s="199">
        <f>ROUND(E174*P174,2)</f>
        <v>0</v>
      </c>
      <c r="R174" s="200"/>
      <c r="S174" s="200" t="s">
        <v>173</v>
      </c>
      <c r="T174" s="201" t="s">
        <v>174</v>
      </c>
      <c r="U174" s="162">
        <v>0</v>
      </c>
      <c r="V174" s="162">
        <f>ROUND(E174*U174,2)</f>
        <v>0</v>
      </c>
      <c r="W174" s="162"/>
      <c r="X174" s="162" t="s">
        <v>218</v>
      </c>
      <c r="Y174" s="162" t="s">
        <v>175</v>
      </c>
      <c r="Z174" s="163"/>
      <c r="AA174" s="163"/>
      <c r="AB174" s="163"/>
      <c r="AC174" s="163"/>
      <c r="AD174" s="163"/>
      <c r="AE174" s="163"/>
      <c r="AF174" s="163"/>
      <c r="AG174" s="163" t="s">
        <v>1137</v>
      </c>
      <c r="AH174" s="163"/>
      <c r="AI174" s="163"/>
      <c r="AJ174" s="163"/>
      <c r="AK174" s="163"/>
      <c r="AL174" s="163"/>
      <c r="AM174" s="163"/>
      <c r="AN174" s="163"/>
      <c r="AO174" s="163"/>
      <c r="AP174" s="163"/>
      <c r="AQ174" s="163"/>
      <c r="AR174" s="163"/>
      <c r="AS174" s="163"/>
      <c r="AT174" s="163"/>
      <c r="AU174" s="163"/>
      <c r="AV174" s="163"/>
      <c r="AW174" s="163"/>
      <c r="AX174" s="163"/>
      <c r="AY174" s="163"/>
      <c r="AZ174" s="163"/>
      <c r="BA174" s="163"/>
      <c r="BB174" s="163"/>
      <c r="BC174" s="163"/>
      <c r="BD174" s="163"/>
      <c r="BE174" s="163"/>
      <c r="BF174" s="163"/>
      <c r="BG174" s="163"/>
      <c r="BH174" s="163"/>
    </row>
    <row r="175" spans="1:60" outlineLevel="1" x14ac:dyDescent="0.2">
      <c r="A175" s="195">
        <v>104</v>
      </c>
      <c r="B175" s="196" t="s">
        <v>1650</v>
      </c>
      <c r="C175" s="197" t="s">
        <v>1715</v>
      </c>
      <c r="D175" s="198" t="s">
        <v>1119</v>
      </c>
      <c r="E175" s="199">
        <v>1</v>
      </c>
      <c r="F175" s="12"/>
      <c r="G175" s="200">
        <f>ROUND(E175*F175,2)</f>
        <v>0</v>
      </c>
      <c r="H175" s="12">
        <v>0</v>
      </c>
      <c r="I175" s="200">
        <f>ROUND(E175*H175,2)</f>
        <v>0</v>
      </c>
      <c r="J175" s="12">
        <v>1500</v>
      </c>
      <c r="K175" s="200">
        <f>ROUND(E175*J175,2)</f>
        <v>1500</v>
      </c>
      <c r="L175" s="200">
        <v>21</v>
      </c>
      <c r="M175" s="200">
        <f>G175*(1+L175/100)</f>
        <v>0</v>
      </c>
      <c r="N175" s="199">
        <v>0</v>
      </c>
      <c r="O175" s="199">
        <f>ROUND(E175*N175,2)</f>
        <v>0</v>
      </c>
      <c r="P175" s="199">
        <v>0</v>
      </c>
      <c r="Q175" s="199">
        <f>ROUND(E175*P175,2)</f>
        <v>0</v>
      </c>
      <c r="R175" s="200"/>
      <c r="S175" s="200" t="s">
        <v>173</v>
      </c>
      <c r="T175" s="201" t="s">
        <v>174</v>
      </c>
      <c r="U175" s="162">
        <v>0</v>
      </c>
      <c r="V175" s="162">
        <f>ROUND(E175*U175,2)</f>
        <v>0</v>
      </c>
      <c r="W175" s="162"/>
      <c r="X175" s="162" t="s">
        <v>218</v>
      </c>
      <c r="Y175" s="162" t="s">
        <v>175</v>
      </c>
      <c r="Z175" s="163"/>
      <c r="AA175" s="163"/>
      <c r="AB175" s="163"/>
      <c r="AC175" s="163"/>
      <c r="AD175" s="163"/>
      <c r="AE175" s="163"/>
      <c r="AF175" s="163"/>
      <c r="AG175" s="163" t="s">
        <v>1137</v>
      </c>
      <c r="AH175" s="163"/>
      <c r="AI175" s="163"/>
      <c r="AJ175" s="163"/>
      <c r="AK175" s="163"/>
      <c r="AL175" s="163"/>
      <c r="AM175" s="163"/>
      <c r="AN175" s="163"/>
      <c r="AO175" s="163"/>
      <c r="AP175" s="163"/>
      <c r="AQ175" s="163"/>
      <c r="AR175" s="163"/>
      <c r="AS175" s="163"/>
      <c r="AT175" s="163"/>
      <c r="AU175" s="163"/>
      <c r="AV175" s="163"/>
      <c r="AW175" s="163"/>
      <c r="AX175" s="163"/>
      <c r="AY175" s="163"/>
      <c r="AZ175" s="163"/>
      <c r="BA175" s="163"/>
      <c r="BB175" s="163"/>
      <c r="BC175" s="163"/>
      <c r="BD175" s="163"/>
      <c r="BE175" s="163"/>
      <c r="BF175" s="163"/>
      <c r="BG175" s="163"/>
      <c r="BH175" s="163"/>
    </row>
    <row r="176" spans="1:60" outlineLevel="1" x14ac:dyDescent="0.2">
      <c r="A176" s="155">
        <v>105</v>
      </c>
      <c r="B176" s="156" t="s">
        <v>1651</v>
      </c>
      <c r="C176" s="157" t="s">
        <v>1652</v>
      </c>
      <c r="D176" s="158" t="s">
        <v>276</v>
      </c>
      <c r="E176" s="159">
        <v>20</v>
      </c>
      <c r="F176" s="11"/>
      <c r="G176" s="160">
        <f>ROUND(E176*F176,2)</f>
        <v>0</v>
      </c>
      <c r="H176" s="11">
        <v>50</v>
      </c>
      <c r="I176" s="160">
        <f>ROUND(E176*H176,2)</f>
        <v>1000</v>
      </c>
      <c r="J176" s="11">
        <v>81</v>
      </c>
      <c r="K176" s="160">
        <f>ROUND(E176*J176,2)</f>
        <v>1620</v>
      </c>
      <c r="L176" s="160">
        <v>21</v>
      </c>
      <c r="M176" s="160">
        <f>G176*(1+L176/100)</f>
        <v>0</v>
      </c>
      <c r="N176" s="159">
        <v>0</v>
      </c>
      <c r="O176" s="159">
        <f>ROUND(E176*N176,2)</f>
        <v>0</v>
      </c>
      <c r="P176" s="159">
        <v>0</v>
      </c>
      <c r="Q176" s="159">
        <f>ROUND(E176*P176,2)</f>
        <v>0</v>
      </c>
      <c r="R176" s="160"/>
      <c r="S176" s="160" t="s">
        <v>173</v>
      </c>
      <c r="T176" s="161" t="s">
        <v>174</v>
      </c>
      <c r="U176" s="162">
        <v>0</v>
      </c>
      <c r="V176" s="162">
        <f>ROUND(E176*U176,2)</f>
        <v>0</v>
      </c>
      <c r="W176" s="162"/>
      <c r="X176" s="162" t="s">
        <v>218</v>
      </c>
      <c r="Y176" s="162" t="s">
        <v>175</v>
      </c>
      <c r="Z176" s="163"/>
      <c r="AA176" s="163"/>
      <c r="AB176" s="163"/>
      <c r="AC176" s="163"/>
      <c r="AD176" s="163"/>
      <c r="AE176" s="163"/>
      <c r="AF176" s="163"/>
      <c r="AG176" s="163" t="s">
        <v>1137</v>
      </c>
      <c r="AH176" s="163"/>
      <c r="AI176" s="163"/>
      <c r="AJ176" s="163"/>
      <c r="AK176" s="163"/>
      <c r="AL176" s="163"/>
      <c r="AM176" s="163"/>
      <c r="AN176" s="163"/>
      <c r="AO176" s="163"/>
      <c r="AP176" s="163"/>
      <c r="AQ176" s="163"/>
      <c r="AR176" s="163"/>
      <c r="AS176" s="163"/>
      <c r="AT176" s="163"/>
      <c r="AU176" s="163"/>
      <c r="AV176" s="163"/>
      <c r="AW176" s="163"/>
      <c r="AX176" s="163"/>
      <c r="AY176" s="163"/>
      <c r="AZ176" s="163"/>
      <c r="BA176" s="163"/>
      <c r="BB176" s="163"/>
      <c r="BC176" s="163"/>
      <c r="BD176" s="163"/>
      <c r="BE176" s="163"/>
      <c r="BF176" s="163"/>
      <c r="BG176" s="163"/>
      <c r="BH176" s="163"/>
    </row>
    <row r="177" spans="1:60" outlineLevel="2" x14ac:dyDescent="0.2">
      <c r="A177" s="164"/>
      <c r="B177" s="165"/>
      <c r="C177" s="258" t="s">
        <v>1653</v>
      </c>
      <c r="D177" s="259"/>
      <c r="E177" s="259"/>
      <c r="F177" s="259"/>
      <c r="G177" s="259"/>
      <c r="H177" s="162"/>
      <c r="I177" s="162"/>
      <c r="J177" s="162"/>
      <c r="K177" s="162"/>
      <c r="L177" s="162"/>
      <c r="M177" s="162"/>
      <c r="N177" s="166"/>
      <c r="O177" s="166"/>
      <c r="P177" s="166"/>
      <c r="Q177" s="166"/>
      <c r="R177" s="162"/>
      <c r="S177" s="162"/>
      <c r="T177" s="162"/>
      <c r="U177" s="162"/>
      <c r="V177" s="162"/>
      <c r="W177" s="162"/>
      <c r="X177" s="162"/>
      <c r="Y177" s="162"/>
      <c r="Z177" s="163"/>
      <c r="AA177" s="163"/>
      <c r="AB177" s="163"/>
      <c r="AC177" s="163"/>
      <c r="AD177" s="163"/>
      <c r="AE177" s="163"/>
      <c r="AF177" s="163"/>
      <c r="AG177" s="163" t="s">
        <v>178</v>
      </c>
      <c r="AH177" s="163"/>
      <c r="AI177" s="163"/>
      <c r="AJ177" s="163"/>
      <c r="AK177" s="163"/>
      <c r="AL177" s="163"/>
      <c r="AM177" s="163"/>
      <c r="AN177" s="163"/>
      <c r="AO177" s="163"/>
      <c r="AP177" s="163"/>
      <c r="AQ177" s="163"/>
      <c r="AR177" s="163"/>
      <c r="AS177" s="163"/>
      <c r="AT177" s="163"/>
      <c r="AU177" s="163"/>
      <c r="AV177" s="163"/>
      <c r="AW177" s="163"/>
      <c r="AX177" s="163"/>
      <c r="AY177" s="163"/>
      <c r="AZ177" s="163"/>
      <c r="BA177" s="173" t="str">
        <f>C177</f>
        <v>Elektroinstalačním lištám PVC 20x20 vč. spojek, rohů a spojovacího materiálu,  vč.uchycení (vrtání, hmoždinky)</v>
      </c>
      <c r="BB177" s="163"/>
      <c r="BC177" s="163"/>
      <c r="BD177" s="163"/>
      <c r="BE177" s="163"/>
      <c r="BF177" s="163"/>
      <c r="BG177" s="163"/>
      <c r="BH177" s="163"/>
    </row>
    <row r="178" spans="1:60" x14ac:dyDescent="0.2">
      <c r="A178" s="147" t="s">
        <v>168</v>
      </c>
      <c r="B178" s="148" t="s">
        <v>128</v>
      </c>
      <c r="C178" s="149" t="s">
        <v>81</v>
      </c>
      <c r="D178" s="150"/>
      <c r="E178" s="151"/>
      <c r="F178" s="152"/>
      <c r="G178" s="152">
        <f>SUMIF(AG179:AG182,"&lt;&gt;NOR",G179:G182)</f>
        <v>0</v>
      </c>
      <c r="H178" s="152"/>
      <c r="I178" s="152">
        <f>SUM(I179:I182)</f>
        <v>15.4</v>
      </c>
      <c r="J178" s="152"/>
      <c r="K178" s="152">
        <f>SUM(K179:K182)</f>
        <v>8670</v>
      </c>
      <c r="L178" s="152"/>
      <c r="M178" s="152">
        <f>SUM(M179:M182)</f>
        <v>0</v>
      </c>
      <c r="N178" s="151"/>
      <c r="O178" s="151">
        <f>SUM(O179:O182)</f>
        <v>0</v>
      </c>
      <c r="P178" s="151"/>
      <c r="Q178" s="151">
        <f>SUM(Q179:Q182)</f>
        <v>0</v>
      </c>
      <c r="R178" s="152"/>
      <c r="S178" s="152"/>
      <c r="T178" s="153"/>
      <c r="U178" s="154"/>
      <c r="V178" s="154">
        <f>SUM(V179:V182)</f>
        <v>0</v>
      </c>
      <c r="W178" s="154"/>
      <c r="X178" s="154"/>
      <c r="Y178" s="154"/>
      <c r="AG178" s="14" t="s">
        <v>169</v>
      </c>
    </row>
    <row r="179" spans="1:60" outlineLevel="1" x14ac:dyDescent="0.2">
      <c r="A179" s="195">
        <v>106</v>
      </c>
      <c r="B179" s="196" t="s">
        <v>1654</v>
      </c>
      <c r="C179" s="197" t="s">
        <v>1655</v>
      </c>
      <c r="D179" s="198" t="s">
        <v>1119</v>
      </c>
      <c r="E179" s="199">
        <v>1</v>
      </c>
      <c r="F179" s="12"/>
      <c r="G179" s="200">
        <f>ROUND(E179*F179,2)</f>
        <v>0</v>
      </c>
      <c r="H179" s="12">
        <v>0</v>
      </c>
      <c r="I179" s="200">
        <f>ROUND(E179*H179,2)</f>
        <v>0</v>
      </c>
      <c r="J179" s="12">
        <v>3000</v>
      </c>
      <c r="K179" s="200">
        <f>ROUND(E179*J179,2)</f>
        <v>3000</v>
      </c>
      <c r="L179" s="200">
        <v>21</v>
      </c>
      <c r="M179" s="200">
        <f>G179*(1+L179/100)</f>
        <v>0</v>
      </c>
      <c r="N179" s="199">
        <v>0</v>
      </c>
      <c r="O179" s="199">
        <f>ROUND(E179*N179,2)</f>
        <v>0</v>
      </c>
      <c r="P179" s="199">
        <v>0</v>
      </c>
      <c r="Q179" s="199">
        <f>ROUND(E179*P179,2)</f>
        <v>0</v>
      </c>
      <c r="R179" s="200"/>
      <c r="S179" s="200" t="s">
        <v>173</v>
      </c>
      <c r="T179" s="201" t="s">
        <v>174</v>
      </c>
      <c r="U179" s="162">
        <v>0</v>
      </c>
      <c r="V179" s="162">
        <f>ROUND(E179*U179,2)</f>
        <v>0</v>
      </c>
      <c r="W179" s="162"/>
      <c r="X179" s="162" t="s">
        <v>218</v>
      </c>
      <c r="Y179" s="162" t="s">
        <v>175</v>
      </c>
      <c r="Z179" s="163"/>
      <c r="AA179" s="163"/>
      <c r="AB179" s="163"/>
      <c r="AC179" s="163"/>
      <c r="AD179" s="163"/>
      <c r="AE179" s="163"/>
      <c r="AF179" s="163"/>
      <c r="AG179" s="163" t="s">
        <v>1137</v>
      </c>
      <c r="AH179" s="163"/>
      <c r="AI179" s="163"/>
      <c r="AJ179" s="163"/>
      <c r="AK179" s="163"/>
      <c r="AL179" s="163"/>
      <c r="AM179" s="163"/>
      <c r="AN179" s="163"/>
      <c r="AO179" s="163"/>
      <c r="AP179" s="163"/>
      <c r="AQ179" s="163"/>
      <c r="AR179" s="163"/>
      <c r="AS179" s="163"/>
      <c r="AT179" s="163"/>
      <c r="AU179" s="163"/>
      <c r="AV179" s="163"/>
      <c r="AW179" s="163"/>
      <c r="AX179" s="163"/>
      <c r="AY179" s="163"/>
      <c r="AZ179" s="163"/>
      <c r="BA179" s="163"/>
      <c r="BB179" s="163"/>
      <c r="BC179" s="163"/>
      <c r="BD179" s="163"/>
      <c r="BE179" s="163"/>
      <c r="BF179" s="163"/>
      <c r="BG179" s="163"/>
      <c r="BH179" s="163"/>
    </row>
    <row r="180" spans="1:60" outlineLevel="1" x14ac:dyDescent="0.2">
      <c r="A180" s="155">
        <v>107</v>
      </c>
      <c r="B180" s="156" t="s">
        <v>1656</v>
      </c>
      <c r="C180" s="157" t="s">
        <v>1657</v>
      </c>
      <c r="D180" s="158" t="s">
        <v>276</v>
      </c>
      <c r="E180" s="159">
        <v>7</v>
      </c>
      <c r="F180" s="11"/>
      <c r="G180" s="160">
        <f>ROUND(E180*F180,2)</f>
        <v>0</v>
      </c>
      <c r="H180" s="11">
        <v>0</v>
      </c>
      <c r="I180" s="160">
        <f>ROUND(E180*H180,2)</f>
        <v>0</v>
      </c>
      <c r="J180" s="11">
        <v>800</v>
      </c>
      <c r="K180" s="160">
        <f>ROUND(E180*J180,2)</f>
        <v>5600</v>
      </c>
      <c r="L180" s="160">
        <v>21</v>
      </c>
      <c r="M180" s="160">
        <f>G180*(1+L180/100)</f>
        <v>0</v>
      </c>
      <c r="N180" s="159">
        <v>0</v>
      </c>
      <c r="O180" s="159">
        <f>ROUND(E180*N180,2)</f>
        <v>0</v>
      </c>
      <c r="P180" s="159">
        <v>0</v>
      </c>
      <c r="Q180" s="159">
        <f>ROUND(E180*P180,2)</f>
        <v>0</v>
      </c>
      <c r="R180" s="160"/>
      <c r="S180" s="160" t="s">
        <v>173</v>
      </c>
      <c r="T180" s="161" t="s">
        <v>174</v>
      </c>
      <c r="U180" s="162">
        <v>0</v>
      </c>
      <c r="V180" s="162">
        <f>ROUND(E180*U180,2)</f>
        <v>0</v>
      </c>
      <c r="W180" s="162"/>
      <c r="X180" s="162" t="s">
        <v>218</v>
      </c>
      <c r="Y180" s="162" t="s">
        <v>175</v>
      </c>
      <c r="Z180" s="163"/>
      <c r="AA180" s="163"/>
      <c r="AB180" s="163"/>
      <c r="AC180" s="163"/>
      <c r="AD180" s="163"/>
      <c r="AE180" s="163"/>
      <c r="AF180" s="163"/>
      <c r="AG180" s="163" t="s">
        <v>1137</v>
      </c>
      <c r="AH180" s="163"/>
      <c r="AI180" s="163"/>
      <c r="AJ180" s="163"/>
      <c r="AK180" s="163"/>
      <c r="AL180" s="163"/>
      <c r="AM180" s="163"/>
      <c r="AN180" s="163"/>
      <c r="AO180" s="163"/>
      <c r="AP180" s="163"/>
      <c r="AQ180" s="163"/>
      <c r="AR180" s="163"/>
      <c r="AS180" s="163"/>
      <c r="AT180" s="163"/>
      <c r="AU180" s="163"/>
      <c r="AV180" s="163"/>
      <c r="AW180" s="163"/>
      <c r="AX180" s="163"/>
      <c r="AY180" s="163"/>
      <c r="AZ180" s="163"/>
      <c r="BA180" s="163"/>
      <c r="BB180" s="163"/>
      <c r="BC180" s="163"/>
      <c r="BD180" s="163"/>
      <c r="BE180" s="163"/>
      <c r="BF180" s="163"/>
      <c r="BG180" s="163"/>
      <c r="BH180" s="163"/>
    </row>
    <row r="181" spans="1:60" outlineLevel="2" x14ac:dyDescent="0.2">
      <c r="A181" s="164"/>
      <c r="B181" s="165"/>
      <c r="C181" s="258" t="s">
        <v>1658</v>
      </c>
      <c r="D181" s="259"/>
      <c r="E181" s="259"/>
      <c r="F181" s="259"/>
      <c r="G181" s="259"/>
      <c r="H181" s="162"/>
      <c r="I181" s="162"/>
      <c r="J181" s="162"/>
      <c r="K181" s="162"/>
      <c r="L181" s="162"/>
      <c r="M181" s="162"/>
      <c r="N181" s="166"/>
      <c r="O181" s="166"/>
      <c r="P181" s="166"/>
      <c r="Q181" s="166"/>
      <c r="R181" s="162"/>
      <c r="S181" s="162"/>
      <c r="T181" s="162"/>
      <c r="U181" s="162"/>
      <c r="V181" s="162"/>
      <c r="W181" s="162"/>
      <c r="X181" s="162"/>
      <c r="Y181" s="162"/>
      <c r="Z181" s="163"/>
      <c r="AA181" s="163"/>
      <c r="AB181" s="163"/>
      <c r="AC181" s="163"/>
      <c r="AD181" s="163"/>
      <c r="AE181" s="163"/>
      <c r="AF181" s="163"/>
      <c r="AG181" s="163" t="s">
        <v>178</v>
      </c>
      <c r="AH181" s="163"/>
      <c r="AI181" s="163"/>
      <c r="AJ181" s="163"/>
      <c r="AK181" s="163"/>
      <c r="AL181" s="163"/>
      <c r="AM181" s="163"/>
      <c r="AN181" s="163"/>
      <c r="AO181" s="163"/>
      <c r="AP181" s="163"/>
      <c r="AQ181" s="163"/>
      <c r="AR181" s="163"/>
      <c r="AS181" s="163"/>
      <c r="AT181" s="163"/>
      <c r="AU181" s="163"/>
      <c r="AV181" s="163"/>
      <c r="AW181" s="163"/>
      <c r="AX181" s="163"/>
      <c r="AY181" s="163"/>
      <c r="AZ181" s="163"/>
      <c r="BA181" s="173" t="str">
        <f>C181</f>
        <v>Kompletní výkop 350x800mm, zához 350x600mm, vč. pískového lože 100/100mm, hutnění a úpravy terénu (osetí).</v>
      </c>
      <c r="BB181" s="163"/>
      <c r="BC181" s="163"/>
      <c r="BD181" s="163"/>
      <c r="BE181" s="163"/>
      <c r="BF181" s="163"/>
      <c r="BG181" s="163"/>
      <c r="BH181" s="163"/>
    </row>
    <row r="182" spans="1:60" outlineLevel="1" x14ac:dyDescent="0.2">
      <c r="A182" s="195">
        <v>108</v>
      </c>
      <c r="B182" s="196" t="s">
        <v>1659</v>
      </c>
      <c r="C182" s="197" t="s">
        <v>1660</v>
      </c>
      <c r="D182" s="198" t="s">
        <v>276</v>
      </c>
      <c r="E182" s="199">
        <v>7</v>
      </c>
      <c r="F182" s="12"/>
      <c r="G182" s="200">
        <f>ROUND(E182*F182,2)</f>
        <v>0</v>
      </c>
      <c r="H182" s="12">
        <v>2.2000000000000002</v>
      </c>
      <c r="I182" s="200">
        <f>ROUND(E182*H182,2)</f>
        <v>15.4</v>
      </c>
      <c r="J182" s="12">
        <v>10</v>
      </c>
      <c r="K182" s="200">
        <f>ROUND(E182*J182,2)</f>
        <v>70</v>
      </c>
      <c r="L182" s="200">
        <v>21</v>
      </c>
      <c r="M182" s="200">
        <f>G182*(1+L182/100)</f>
        <v>0</v>
      </c>
      <c r="N182" s="199">
        <v>0</v>
      </c>
      <c r="O182" s="199">
        <f>ROUND(E182*N182,2)</f>
        <v>0</v>
      </c>
      <c r="P182" s="199">
        <v>0</v>
      </c>
      <c r="Q182" s="199">
        <f>ROUND(E182*P182,2)</f>
        <v>0</v>
      </c>
      <c r="R182" s="200"/>
      <c r="S182" s="200" t="s">
        <v>173</v>
      </c>
      <c r="T182" s="201" t="s">
        <v>174</v>
      </c>
      <c r="U182" s="162">
        <v>0</v>
      </c>
      <c r="V182" s="162">
        <f>ROUND(E182*U182,2)</f>
        <v>0</v>
      </c>
      <c r="W182" s="162"/>
      <c r="X182" s="162" t="s">
        <v>218</v>
      </c>
      <c r="Y182" s="162" t="s">
        <v>175</v>
      </c>
      <c r="Z182" s="163"/>
      <c r="AA182" s="163"/>
      <c r="AB182" s="163"/>
      <c r="AC182" s="163"/>
      <c r="AD182" s="163"/>
      <c r="AE182" s="163"/>
      <c r="AF182" s="163"/>
      <c r="AG182" s="163" t="s">
        <v>1137</v>
      </c>
      <c r="AH182" s="163"/>
      <c r="AI182" s="163"/>
      <c r="AJ182" s="163"/>
      <c r="AK182" s="163"/>
      <c r="AL182" s="163"/>
      <c r="AM182" s="163"/>
      <c r="AN182" s="163"/>
      <c r="AO182" s="163"/>
      <c r="AP182" s="163"/>
      <c r="AQ182" s="163"/>
      <c r="AR182" s="163"/>
      <c r="AS182" s="163"/>
      <c r="AT182" s="163"/>
      <c r="AU182" s="163"/>
      <c r="AV182" s="163"/>
      <c r="AW182" s="163"/>
      <c r="AX182" s="163"/>
      <c r="AY182" s="163"/>
      <c r="AZ182" s="163"/>
      <c r="BA182" s="163"/>
      <c r="BB182" s="163"/>
      <c r="BC182" s="163"/>
      <c r="BD182" s="163"/>
      <c r="BE182" s="163"/>
      <c r="BF182" s="163"/>
      <c r="BG182" s="163"/>
      <c r="BH182" s="163"/>
    </row>
    <row r="183" spans="1:60" x14ac:dyDescent="0.2">
      <c r="A183" s="147" t="s">
        <v>168</v>
      </c>
      <c r="B183" s="148" t="s">
        <v>129</v>
      </c>
      <c r="C183" s="149" t="s">
        <v>130</v>
      </c>
      <c r="D183" s="150"/>
      <c r="E183" s="151"/>
      <c r="F183" s="152"/>
      <c r="G183" s="152">
        <f>SUMIF(AG184:AG187,"&lt;&gt;NOR",G184:G187)</f>
        <v>0</v>
      </c>
      <c r="H183" s="152"/>
      <c r="I183" s="152">
        <f>SUM(I184:I187)</f>
        <v>0</v>
      </c>
      <c r="J183" s="152"/>
      <c r="K183" s="152">
        <f>SUM(K184:K187)</f>
        <v>15500</v>
      </c>
      <c r="L183" s="152"/>
      <c r="M183" s="152">
        <f>SUM(M184:M187)</f>
        <v>0</v>
      </c>
      <c r="N183" s="151"/>
      <c r="O183" s="151">
        <f>SUM(O184:O187)</f>
        <v>0</v>
      </c>
      <c r="P183" s="151"/>
      <c r="Q183" s="151">
        <f>SUM(Q184:Q187)</f>
        <v>0</v>
      </c>
      <c r="R183" s="152"/>
      <c r="S183" s="152"/>
      <c r="T183" s="153"/>
      <c r="U183" s="154"/>
      <c r="V183" s="154">
        <f>SUM(V184:V187)</f>
        <v>0</v>
      </c>
      <c r="W183" s="154"/>
      <c r="X183" s="154"/>
      <c r="Y183" s="154"/>
      <c r="AG183" s="14" t="s">
        <v>169</v>
      </c>
    </row>
    <row r="184" spans="1:60" outlineLevel="1" x14ac:dyDescent="0.2">
      <c r="A184" s="155">
        <v>109</v>
      </c>
      <c r="B184" s="156" t="s">
        <v>1661</v>
      </c>
      <c r="C184" s="157" t="s">
        <v>1716</v>
      </c>
      <c r="D184" s="158" t="s">
        <v>1119</v>
      </c>
      <c r="E184" s="159">
        <v>1</v>
      </c>
      <c r="F184" s="11"/>
      <c r="G184" s="160">
        <f>ROUND(E184*F184,2)</f>
        <v>0</v>
      </c>
      <c r="H184" s="11">
        <v>0</v>
      </c>
      <c r="I184" s="160">
        <f>ROUND(E184*H184,2)</f>
        <v>0</v>
      </c>
      <c r="J184" s="11">
        <v>15500</v>
      </c>
      <c r="K184" s="160">
        <f>ROUND(E184*J184,2)</f>
        <v>15500</v>
      </c>
      <c r="L184" s="160">
        <v>21</v>
      </c>
      <c r="M184" s="160">
        <f>G184*(1+L184/100)</f>
        <v>0</v>
      </c>
      <c r="N184" s="159">
        <v>0</v>
      </c>
      <c r="O184" s="159">
        <f>ROUND(E184*N184,2)</f>
        <v>0</v>
      </c>
      <c r="P184" s="159">
        <v>0</v>
      </c>
      <c r="Q184" s="159">
        <f>ROUND(E184*P184,2)</f>
        <v>0</v>
      </c>
      <c r="R184" s="160"/>
      <c r="S184" s="160" t="s">
        <v>173</v>
      </c>
      <c r="T184" s="161" t="s">
        <v>174</v>
      </c>
      <c r="U184" s="162">
        <v>0</v>
      </c>
      <c r="V184" s="162">
        <f>ROUND(E184*U184,2)</f>
        <v>0</v>
      </c>
      <c r="W184" s="162"/>
      <c r="X184" s="162" t="s">
        <v>218</v>
      </c>
      <c r="Y184" s="162" t="s">
        <v>175</v>
      </c>
      <c r="Z184" s="163"/>
      <c r="AA184" s="163"/>
      <c r="AB184" s="163"/>
      <c r="AC184" s="163"/>
      <c r="AD184" s="163"/>
      <c r="AE184" s="163"/>
      <c r="AF184" s="163"/>
      <c r="AG184" s="163" t="s">
        <v>1137</v>
      </c>
      <c r="AH184" s="163"/>
      <c r="AI184" s="163"/>
      <c r="AJ184" s="163"/>
      <c r="AK184" s="163"/>
      <c r="AL184" s="163"/>
      <c r="AM184" s="163"/>
      <c r="AN184" s="163"/>
      <c r="AO184" s="163"/>
      <c r="AP184" s="163"/>
      <c r="AQ184" s="163"/>
      <c r="AR184" s="163"/>
      <c r="AS184" s="163"/>
      <c r="AT184" s="163"/>
      <c r="AU184" s="163"/>
      <c r="AV184" s="163"/>
      <c r="AW184" s="163"/>
      <c r="AX184" s="163"/>
      <c r="AY184" s="163"/>
      <c r="AZ184" s="163"/>
      <c r="BA184" s="163"/>
      <c r="BB184" s="163"/>
      <c r="BC184" s="163"/>
      <c r="BD184" s="163"/>
      <c r="BE184" s="163"/>
      <c r="BF184" s="163"/>
      <c r="BG184" s="163"/>
      <c r="BH184" s="163"/>
    </row>
    <row r="185" spans="1:60" ht="22.5" outlineLevel="2" x14ac:dyDescent="0.2">
      <c r="A185" s="164"/>
      <c r="B185" s="165"/>
      <c r="C185" s="258" t="s">
        <v>1717</v>
      </c>
      <c r="D185" s="259"/>
      <c r="E185" s="259"/>
      <c r="F185" s="259"/>
      <c r="G185" s="259"/>
      <c r="H185" s="162"/>
      <c r="I185" s="162"/>
      <c r="J185" s="162"/>
      <c r="K185" s="162"/>
      <c r="L185" s="162"/>
      <c r="M185" s="162"/>
      <c r="N185" s="166"/>
      <c r="O185" s="166"/>
      <c r="P185" s="166"/>
      <c r="Q185" s="166"/>
      <c r="R185" s="162"/>
      <c r="S185" s="162"/>
      <c r="T185" s="162"/>
      <c r="U185" s="162"/>
      <c r="V185" s="162"/>
      <c r="W185" s="162"/>
      <c r="X185" s="162"/>
      <c r="Y185" s="162"/>
      <c r="Z185" s="163"/>
      <c r="AA185" s="163"/>
      <c r="AB185" s="163"/>
      <c r="AC185" s="163"/>
      <c r="AD185" s="163"/>
      <c r="AE185" s="163"/>
      <c r="AF185" s="163"/>
      <c r="AG185" s="163" t="s">
        <v>178</v>
      </c>
      <c r="AH185" s="163"/>
      <c r="AI185" s="163"/>
      <c r="AJ185" s="163"/>
      <c r="AK185" s="163"/>
      <c r="AL185" s="163"/>
      <c r="AM185" s="163"/>
      <c r="AN185" s="163"/>
      <c r="AO185" s="163"/>
      <c r="AP185" s="163"/>
      <c r="AQ185" s="163"/>
      <c r="AR185" s="163"/>
      <c r="AS185" s="163"/>
      <c r="AT185" s="163"/>
      <c r="AU185" s="163"/>
      <c r="AV185" s="163"/>
      <c r="AW185" s="163"/>
      <c r="AX185" s="163"/>
      <c r="AY185" s="163"/>
      <c r="AZ185" s="163"/>
      <c r="BA185" s="173" t="str">
        <f>C185</f>
        <v>Položka zahrnuje demontáž stávajícího rozvaděče R1, RA1 a jejich následnou montáž a úpravu, demontáž elektrozařízení v prostoru ČS a prostoru vrtu včetně stavební elektroinstalace.</v>
      </c>
      <c r="BB185" s="163"/>
      <c r="BC185" s="163"/>
      <c r="BD185" s="163"/>
      <c r="BE185" s="163"/>
      <c r="BF185" s="163"/>
      <c r="BG185" s="163"/>
      <c r="BH185" s="163"/>
    </row>
    <row r="186" spans="1:60" ht="22.5" outlineLevel="2" x14ac:dyDescent="0.2">
      <c r="A186" s="164"/>
      <c r="B186" s="165"/>
      <c r="C186" s="167" t="s">
        <v>1718</v>
      </c>
      <c r="D186" s="168"/>
      <c r="E186" s="168"/>
      <c r="F186" s="168"/>
      <c r="G186" s="168"/>
      <c r="H186" s="162"/>
      <c r="I186" s="162"/>
      <c r="J186" s="162"/>
      <c r="K186" s="162"/>
      <c r="L186" s="162"/>
      <c r="M186" s="162"/>
      <c r="N186" s="166"/>
      <c r="O186" s="166"/>
      <c r="P186" s="166"/>
      <c r="Q186" s="166"/>
      <c r="R186" s="162"/>
      <c r="S186" s="162"/>
      <c r="T186" s="162"/>
      <c r="U186" s="162"/>
      <c r="V186" s="162"/>
      <c r="W186" s="162"/>
      <c r="X186" s="162"/>
      <c r="Y186" s="162"/>
      <c r="Z186" s="163"/>
      <c r="AA186" s="163"/>
      <c r="AB186" s="163"/>
      <c r="AC186" s="163"/>
      <c r="AD186" s="163"/>
      <c r="AE186" s="163"/>
      <c r="AF186" s="163"/>
      <c r="AG186" s="163"/>
      <c r="AH186" s="163"/>
      <c r="AI186" s="163"/>
      <c r="AJ186" s="163"/>
      <c r="AK186" s="163"/>
      <c r="AL186" s="163"/>
      <c r="AM186" s="163"/>
      <c r="AN186" s="163"/>
      <c r="AO186" s="163"/>
      <c r="AP186" s="163"/>
      <c r="AQ186" s="163"/>
      <c r="AR186" s="163"/>
      <c r="AS186" s="163"/>
      <c r="AT186" s="163"/>
      <c r="AU186" s="163"/>
      <c r="AV186" s="163"/>
      <c r="AW186" s="163"/>
      <c r="AX186" s="163"/>
      <c r="AY186" s="163"/>
      <c r="AZ186" s="163"/>
      <c r="BA186" s="173"/>
      <c r="BB186" s="163"/>
      <c r="BC186" s="163"/>
      <c r="BD186" s="163"/>
      <c r="BE186" s="163"/>
      <c r="BF186" s="163"/>
      <c r="BG186" s="163"/>
      <c r="BH186" s="163"/>
    </row>
    <row r="187" spans="1:60" outlineLevel="3" x14ac:dyDescent="0.2">
      <c r="A187" s="164"/>
      <c r="B187" s="165"/>
      <c r="C187" s="260" t="s">
        <v>1662</v>
      </c>
      <c r="D187" s="261"/>
      <c r="E187" s="261"/>
      <c r="F187" s="261"/>
      <c r="G187" s="261"/>
      <c r="H187" s="162"/>
      <c r="I187" s="162"/>
      <c r="J187" s="162"/>
      <c r="K187" s="162"/>
      <c r="L187" s="162"/>
      <c r="M187" s="162"/>
      <c r="N187" s="166"/>
      <c r="O187" s="166"/>
      <c r="P187" s="166"/>
      <c r="Q187" s="166"/>
      <c r="R187" s="162"/>
      <c r="S187" s="162"/>
      <c r="T187" s="162"/>
      <c r="U187" s="162"/>
      <c r="V187" s="162"/>
      <c r="W187" s="162"/>
      <c r="X187" s="162"/>
      <c r="Y187" s="162"/>
      <c r="Z187" s="163"/>
      <c r="AA187" s="163"/>
      <c r="AB187" s="163"/>
      <c r="AC187" s="163"/>
      <c r="AD187" s="163"/>
      <c r="AE187" s="163"/>
      <c r="AF187" s="163"/>
      <c r="AG187" s="163" t="s">
        <v>178</v>
      </c>
      <c r="AH187" s="163"/>
      <c r="AI187" s="163"/>
      <c r="AJ187" s="163"/>
      <c r="AK187" s="163"/>
      <c r="AL187" s="163"/>
      <c r="AM187" s="163"/>
      <c r="AN187" s="163"/>
      <c r="AO187" s="163"/>
      <c r="AP187" s="163"/>
      <c r="AQ187" s="163"/>
      <c r="AR187" s="163"/>
      <c r="AS187" s="163"/>
      <c r="AT187" s="163"/>
      <c r="AU187" s="163"/>
      <c r="AV187" s="163"/>
      <c r="AW187" s="163"/>
      <c r="AX187" s="163"/>
      <c r="AY187" s="163"/>
      <c r="AZ187" s="163"/>
      <c r="BA187" s="173" t="str">
        <f>C187</f>
        <v>Po dohodě s provozovatelem je možné využití některých komponent na náhradní díly, zbývající materiál bude ekologicky zlikvidován.</v>
      </c>
      <c r="BB187" s="163"/>
      <c r="BC187" s="163"/>
      <c r="BD187" s="163"/>
      <c r="BE187" s="163"/>
      <c r="BF187" s="163"/>
      <c r="BG187" s="163"/>
      <c r="BH187" s="163"/>
    </row>
    <row r="188" spans="1:60" x14ac:dyDescent="0.2">
      <c r="A188" s="147" t="s">
        <v>168</v>
      </c>
      <c r="B188" s="148" t="s">
        <v>133</v>
      </c>
      <c r="C188" s="149" t="s">
        <v>134</v>
      </c>
      <c r="D188" s="150"/>
      <c r="E188" s="151"/>
      <c r="F188" s="152"/>
      <c r="G188" s="152">
        <f>SUMIF(AG189:AG190,"&lt;&gt;NOR",G189:G190)</f>
        <v>0</v>
      </c>
      <c r="H188" s="152"/>
      <c r="I188" s="152">
        <f>SUM(I189:I190)</f>
        <v>0</v>
      </c>
      <c r="J188" s="152"/>
      <c r="K188" s="152">
        <f>SUM(K189:K190)</f>
        <v>15000</v>
      </c>
      <c r="L188" s="152"/>
      <c r="M188" s="152">
        <f>SUM(M189:M190)</f>
        <v>0</v>
      </c>
      <c r="N188" s="151"/>
      <c r="O188" s="151">
        <f>SUM(O189:O190)</f>
        <v>0</v>
      </c>
      <c r="P188" s="151"/>
      <c r="Q188" s="151">
        <f>SUM(Q189:Q190)</f>
        <v>0</v>
      </c>
      <c r="R188" s="152"/>
      <c r="S188" s="152"/>
      <c r="T188" s="153"/>
      <c r="U188" s="154"/>
      <c r="V188" s="154">
        <f>SUM(V189:V190)</f>
        <v>0</v>
      </c>
      <c r="W188" s="154"/>
      <c r="X188" s="154"/>
      <c r="Y188" s="154"/>
      <c r="AG188" s="14" t="s">
        <v>169</v>
      </c>
    </row>
    <row r="189" spans="1:60" outlineLevel="1" x14ac:dyDescent="0.2">
      <c r="A189" s="155">
        <v>110</v>
      </c>
      <c r="B189" s="156" t="s">
        <v>1663</v>
      </c>
      <c r="C189" s="157" t="s">
        <v>1664</v>
      </c>
      <c r="D189" s="158" t="s">
        <v>1119</v>
      </c>
      <c r="E189" s="159">
        <v>1</v>
      </c>
      <c r="F189" s="11"/>
      <c r="G189" s="160">
        <f>ROUND(E189*F189,2)</f>
        <v>0</v>
      </c>
      <c r="H189" s="11">
        <v>0</v>
      </c>
      <c r="I189" s="160">
        <f>ROUND(E189*H189,2)</f>
        <v>0</v>
      </c>
      <c r="J189" s="11">
        <v>15000</v>
      </c>
      <c r="K189" s="160">
        <f>ROUND(E189*J189,2)</f>
        <v>15000</v>
      </c>
      <c r="L189" s="160">
        <v>21</v>
      </c>
      <c r="M189" s="160">
        <f>G189*(1+L189/100)</f>
        <v>0</v>
      </c>
      <c r="N189" s="159">
        <v>0</v>
      </c>
      <c r="O189" s="159">
        <f>ROUND(E189*N189,2)</f>
        <v>0</v>
      </c>
      <c r="P189" s="159">
        <v>0</v>
      </c>
      <c r="Q189" s="159">
        <f>ROUND(E189*P189,2)</f>
        <v>0</v>
      </c>
      <c r="R189" s="160"/>
      <c r="S189" s="160" t="s">
        <v>173</v>
      </c>
      <c r="T189" s="161" t="s">
        <v>174</v>
      </c>
      <c r="U189" s="162">
        <v>0</v>
      </c>
      <c r="V189" s="162">
        <f>ROUND(E189*U189,2)</f>
        <v>0</v>
      </c>
      <c r="W189" s="162"/>
      <c r="X189" s="162" t="s">
        <v>218</v>
      </c>
      <c r="Y189" s="162" t="s">
        <v>175</v>
      </c>
      <c r="Z189" s="163"/>
      <c r="AA189" s="163"/>
      <c r="AB189" s="163"/>
      <c r="AC189" s="163"/>
      <c r="AD189" s="163"/>
      <c r="AE189" s="163"/>
      <c r="AF189" s="163"/>
      <c r="AG189" s="163" t="s">
        <v>1137</v>
      </c>
      <c r="AH189" s="163"/>
      <c r="AI189" s="163"/>
      <c r="AJ189" s="163"/>
      <c r="AK189" s="163"/>
      <c r="AL189" s="163"/>
      <c r="AM189" s="163"/>
      <c r="AN189" s="163"/>
      <c r="AO189" s="163"/>
      <c r="AP189" s="163"/>
      <c r="AQ189" s="163"/>
      <c r="AR189" s="163"/>
      <c r="AS189" s="163"/>
      <c r="AT189" s="163"/>
      <c r="AU189" s="163"/>
      <c r="AV189" s="163"/>
      <c r="AW189" s="163"/>
      <c r="AX189" s="163"/>
      <c r="AY189" s="163"/>
      <c r="AZ189" s="163"/>
      <c r="BA189" s="163"/>
      <c r="BB189" s="163"/>
      <c r="BC189" s="163"/>
      <c r="BD189" s="163"/>
      <c r="BE189" s="163"/>
      <c r="BF189" s="163"/>
      <c r="BG189" s="163"/>
      <c r="BH189" s="163"/>
    </row>
    <row r="190" spans="1:60" outlineLevel="2" x14ac:dyDescent="0.2">
      <c r="A190" s="164"/>
      <c r="B190" s="165"/>
      <c r="C190" s="258" t="s">
        <v>1665</v>
      </c>
      <c r="D190" s="259"/>
      <c r="E190" s="259"/>
      <c r="F190" s="259"/>
      <c r="G190" s="259"/>
      <c r="H190" s="162"/>
      <c r="I190" s="162"/>
      <c r="J190" s="162"/>
      <c r="K190" s="162"/>
      <c r="L190" s="162"/>
      <c r="M190" s="162"/>
      <c r="N190" s="166"/>
      <c r="O190" s="166"/>
      <c r="P190" s="166"/>
      <c r="Q190" s="166"/>
      <c r="R190" s="162"/>
      <c r="S190" s="162"/>
      <c r="T190" s="162"/>
      <c r="U190" s="162"/>
      <c r="V190" s="162"/>
      <c r="W190" s="162"/>
      <c r="X190" s="162"/>
      <c r="Y190" s="162"/>
      <c r="Z190" s="163"/>
      <c r="AA190" s="163"/>
      <c r="AB190" s="163"/>
      <c r="AC190" s="163"/>
      <c r="AD190" s="163"/>
      <c r="AE190" s="163"/>
      <c r="AF190" s="163"/>
      <c r="AG190" s="163" t="s">
        <v>178</v>
      </c>
      <c r="AH190" s="163"/>
      <c r="AI190" s="163"/>
      <c r="AJ190" s="163"/>
      <c r="AK190" s="163"/>
      <c r="AL190" s="163"/>
      <c r="AM190" s="163"/>
      <c r="AN190" s="163"/>
      <c r="AO190" s="163"/>
      <c r="AP190" s="163"/>
      <c r="AQ190" s="163"/>
      <c r="AR190" s="163"/>
      <c r="AS190" s="163"/>
      <c r="AT190" s="163"/>
      <c r="AU190" s="163"/>
      <c r="AV190" s="163"/>
      <c r="AW190" s="163"/>
      <c r="AX190" s="163"/>
      <c r="AY190" s="163"/>
      <c r="AZ190" s="163"/>
      <c r="BA190" s="163"/>
      <c r="BB190" s="163"/>
      <c r="BC190" s="163"/>
      <c r="BD190" s="163"/>
      <c r="BE190" s="163"/>
      <c r="BF190" s="163"/>
      <c r="BG190" s="163"/>
      <c r="BH190" s="163"/>
    </row>
    <row r="191" spans="1:60" x14ac:dyDescent="0.2">
      <c r="A191" s="142"/>
      <c r="B191" s="143"/>
      <c r="C191" s="174"/>
      <c r="D191" s="144"/>
      <c r="E191" s="142"/>
      <c r="F191" s="142"/>
      <c r="G191" s="142"/>
      <c r="H191" s="142"/>
      <c r="I191" s="142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  <c r="W191" s="142"/>
      <c r="X191" s="142"/>
      <c r="Y191" s="142"/>
      <c r="AE191" s="14">
        <v>12</v>
      </c>
      <c r="AF191" s="14">
        <v>21</v>
      </c>
      <c r="AG191" s="14" t="s">
        <v>154</v>
      </c>
    </row>
    <row r="192" spans="1:60" x14ac:dyDescent="0.2">
      <c r="A192" s="175"/>
      <c r="B192" s="176" t="s">
        <v>28</v>
      </c>
      <c r="C192" s="177"/>
      <c r="D192" s="178"/>
      <c r="E192" s="179"/>
      <c r="F192" s="179"/>
      <c r="G192" s="180">
        <f>G8+G95+G137+G151+G160+G167+G178+G183+G188</f>
        <v>0</v>
      </c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AE192" s="14">
        <f>SUMIF(L7:L190,AE191,G7:G190)</f>
        <v>0</v>
      </c>
      <c r="AF192" s="14">
        <f>SUMIF(L7:L190,AF191,G7:G190)</f>
        <v>0</v>
      </c>
      <c r="AG192" s="14" t="s">
        <v>208</v>
      </c>
    </row>
    <row r="193" spans="1:33" x14ac:dyDescent="0.2">
      <c r="A193" s="271" t="s">
        <v>555</v>
      </c>
      <c r="B193" s="271"/>
      <c r="C193" s="174"/>
      <c r="D193" s="144"/>
      <c r="E193" s="142"/>
      <c r="F193" s="142"/>
      <c r="G193" s="142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</row>
    <row r="194" spans="1:33" x14ac:dyDescent="0.2">
      <c r="A194" s="142"/>
      <c r="B194" s="143" t="s">
        <v>556</v>
      </c>
      <c r="C194" s="174" t="s">
        <v>557</v>
      </c>
      <c r="D194" s="144"/>
      <c r="E194" s="142"/>
      <c r="F194" s="142"/>
      <c r="G194" s="142"/>
      <c r="H194" s="142"/>
      <c r="I194" s="142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AG194" s="14" t="s">
        <v>558</v>
      </c>
    </row>
    <row r="195" spans="1:33" x14ac:dyDescent="0.2">
      <c r="A195" s="142"/>
      <c r="B195" s="143" t="s">
        <v>559</v>
      </c>
      <c r="C195" s="174" t="s">
        <v>560</v>
      </c>
      <c r="D195" s="144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AG195" s="14" t="s">
        <v>561</v>
      </c>
    </row>
    <row r="196" spans="1:33" x14ac:dyDescent="0.2">
      <c r="A196" s="142"/>
      <c r="B196" s="143"/>
      <c r="C196" s="174" t="s">
        <v>562</v>
      </c>
      <c r="D196" s="144"/>
      <c r="E196" s="142"/>
      <c r="F196" s="142"/>
      <c r="G196" s="142"/>
      <c r="H196" s="142"/>
      <c r="I196" s="142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AG196" s="14" t="s">
        <v>563</v>
      </c>
    </row>
    <row r="197" spans="1:33" x14ac:dyDescent="0.2">
      <c r="A197" s="142"/>
      <c r="B197" s="143"/>
      <c r="C197" s="174"/>
      <c r="D197" s="144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</row>
    <row r="198" spans="1:33" x14ac:dyDescent="0.2">
      <c r="C198" s="181"/>
      <c r="D198" s="94"/>
      <c r="AG198" s="14" t="s">
        <v>210</v>
      </c>
    </row>
    <row r="199" spans="1:33" x14ac:dyDescent="0.2">
      <c r="D199" s="94"/>
    </row>
    <row r="200" spans="1:33" x14ac:dyDescent="0.2">
      <c r="D200" s="94"/>
    </row>
    <row r="201" spans="1:33" x14ac:dyDescent="0.2">
      <c r="D201" s="94"/>
    </row>
    <row r="202" spans="1:33" x14ac:dyDescent="0.2">
      <c r="D202" s="94"/>
    </row>
    <row r="203" spans="1:33" x14ac:dyDescent="0.2">
      <c r="D203" s="94"/>
    </row>
    <row r="204" spans="1:33" x14ac:dyDescent="0.2">
      <c r="D204" s="94"/>
    </row>
    <row r="205" spans="1:33" x14ac:dyDescent="0.2">
      <c r="D205" s="94"/>
    </row>
    <row r="206" spans="1:33" x14ac:dyDescent="0.2">
      <c r="D206" s="94"/>
    </row>
    <row r="207" spans="1:33" x14ac:dyDescent="0.2">
      <c r="D207" s="94"/>
    </row>
    <row r="208" spans="1:33" x14ac:dyDescent="0.2">
      <c r="D208" s="94"/>
    </row>
    <row r="209" spans="4:4" x14ac:dyDescent="0.2">
      <c r="D209" s="94"/>
    </row>
    <row r="210" spans="4:4" x14ac:dyDescent="0.2">
      <c r="D210" s="94"/>
    </row>
    <row r="211" spans="4:4" x14ac:dyDescent="0.2">
      <c r="D211" s="94"/>
    </row>
    <row r="212" spans="4:4" x14ac:dyDescent="0.2">
      <c r="D212" s="94"/>
    </row>
    <row r="213" spans="4:4" x14ac:dyDescent="0.2">
      <c r="D213" s="94"/>
    </row>
    <row r="214" spans="4:4" x14ac:dyDescent="0.2">
      <c r="D214" s="94"/>
    </row>
    <row r="215" spans="4:4" x14ac:dyDescent="0.2">
      <c r="D215" s="94"/>
    </row>
    <row r="216" spans="4:4" x14ac:dyDescent="0.2">
      <c r="D216" s="94"/>
    </row>
    <row r="217" spans="4:4" x14ac:dyDescent="0.2">
      <c r="D217" s="94"/>
    </row>
    <row r="218" spans="4:4" x14ac:dyDescent="0.2">
      <c r="D218" s="94"/>
    </row>
    <row r="219" spans="4:4" x14ac:dyDescent="0.2">
      <c r="D219" s="94"/>
    </row>
    <row r="220" spans="4:4" x14ac:dyDescent="0.2">
      <c r="D220" s="94"/>
    </row>
    <row r="221" spans="4:4" x14ac:dyDescent="0.2">
      <c r="D221" s="94"/>
    </row>
    <row r="222" spans="4:4" x14ac:dyDescent="0.2">
      <c r="D222" s="94"/>
    </row>
    <row r="223" spans="4:4" x14ac:dyDescent="0.2">
      <c r="D223" s="94"/>
    </row>
    <row r="224" spans="4:4" x14ac:dyDescent="0.2">
      <c r="D224" s="94"/>
    </row>
    <row r="225" spans="4:4" x14ac:dyDescent="0.2">
      <c r="D225" s="94"/>
    </row>
    <row r="226" spans="4:4" x14ac:dyDescent="0.2">
      <c r="D226" s="94"/>
    </row>
    <row r="227" spans="4:4" x14ac:dyDescent="0.2">
      <c r="D227" s="94"/>
    </row>
    <row r="228" spans="4:4" x14ac:dyDescent="0.2">
      <c r="D228" s="94"/>
    </row>
    <row r="229" spans="4:4" x14ac:dyDescent="0.2">
      <c r="D229" s="94"/>
    </row>
    <row r="230" spans="4:4" x14ac:dyDescent="0.2">
      <c r="D230" s="94"/>
    </row>
    <row r="231" spans="4:4" x14ac:dyDescent="0.2">
      <c r="D231" s="94"/>
    </row>
    <row r="232" spans="4:4" x14ac:dyDescent="0.2">
      <c r="D232" s="94"/>
    </row>
    <row r="233" spans="4:4" x14ac:dyDescent="0.2">
      <c r="D233" s="94"/>
    </row>
    <row r="234" spans="4:4" x14ac:dyDescent="0.2">
      <c r="D234" s="94"/>
    </row>
    <row r="235" spans="4:4" x14ac:dyDescent="0.2">
      <c r="D235" s="94"/>
    </row>
    <row r="236" spans="4:4" x14ac:dyDescent="0.2">
      <c r="D236" s="94"/>
    </row>
    <row r="237" spans="4:4" x14ac:dyDescent="0.2">
      <c r="D237" s="94"/>
    </row>
    <row r="238" spans="4:4" x14ac:dyDescent="0.2">
      <c r="D238" s="94"/>
    </row>
    <row r="239" spans="4:4" x14ac:dyDescent="0.2">
      <c r="D239" s="94"/>
    </row>
    <row r="240" spans="4:4" x14ac:dyDescent="0.2">
      <c r="D240" s="94"/>
    </row>
    <row r="241" spans="4:4" x14ac:dyDescent="0.2">
      <c r="D241" s="94"/>
    </row>
    <row r="242" spans="4:4" x14ac:dyDescent="0.2">
      <c r="D242" s="94"/>
    </row>
    <row r="243" spans="4:4" x14ac:dyDescent="0.2">
      <c r="D243" s="94"/>
    </row>
    <row r="244" spans="4:4" x14ac:dyDescent="0.2">
      <c r="D244" s="94"/>
    </row>
    <row r="245" spans="4:4" x14ac:dyDescent="0.2">
      <c r="D245" s="94"/>
    </row>
    <row r="246" spans="4:4" x14ac:dyDescent="0.2">
      <c r="D246" s="94"/>
    </row>
    <row r="247" spans="4:4" x14ac:dyDescent="0.2">
      <c r="D247" s="94"/>
    </row>
    <row r="248" spans="4:4" x14ac:dyDescent="0.2">
      <c r="D248" s="94"/>
    </row>
    <row r="249" spans="4:4" x14ac:dyDescent="0.2">
      <c r="D249" s="94"/>
    </row>
    <row r="250" spans="4:4" x14ac:dyDescent="0.2">
      <c r="D250" s="94"/>
    </row>
    <row r="251" spans="4:4" x14ac:dyDescent="0.2">
      <c r="D251" s="94"/>
    </row>
    <row r="252" spans="4:4" x14ac:dyDescent="0.2">
      <c r="D252" s="94"/>
    </row>
    <row r="253" spans="4:4" x14ac:dyDescent="0.2">
      <c r="D253" s="94"/>
    </row>
    <row r="254" spans="4:4" x14ac:dyDescent="0.2">
      <c r="D254" s="94"/>
    </row>
    <row r="255" spans="4:4" x14ac:dyDescent="0.2">
      <c r="D255" s="94"/>
    </row>
    <row r="256" spans="4:4" x14ac:dyDescent="0.2">
      <c r="D256" s="94"/>
    </row>
    <row r="257" spans="4:4" x14ac:dyDescent="0.2">
      <c r="D257" s="94"/>
    </row>
    <row r="258" spans="4:4" x14ac:dyDescent="0.2">
      <c r="D258" s="94"/>
    </row>
    <row r="259" spans="4:4" x14ac:dyDescent="0.2">
      <c r="D259" s="94"/>
    </row>
    <row r="260" spans="4:4" x14ac:dyDescent="0.2">
      <c r="D260" s="94"/>
    </row>
    <row r="261" spans="4:4" x14ac:dyDescent="0.2">
      <c r="D261" s="94"/>
    </row>
    <row r="262" spans="4:4" x14ac:dyDescent="0.2">
      <c r="D262" s="94"/>
    </row>
    <row r="263" spans="4:4" x14ac:dyDescent="0.2">
      <c r="D263" s="94"/>
    </row>
    <row r="264" spans="4:4" x14ac:dyDescent="0.2">
      <c r="D264" s="94"/>
    </row>
    <row r="265" spans="4:4" x14ac:dyDescent="0.2">
      <c r="D265" s="94"/>
    </row>
    <row r="266" spans="4:4" x14ac:dyDescent="0.2">
      <c r="D266" s="94"/>
    </row>
    <row r="267" spans="4:4" x14ac:dyDescent="0.2">
      <c r="D267" s="94"/>
    </row>
    <row r="268" spans="4:4" x14ac:dyDescent="0.2">
      <c r="D268" s="94"/>
    </row>
    <row r="269" spans="4:4" x14ac:dyDescent="0.2">
      <c r="D269" s="94"/>
    </row>
    <row r="270" spans="4:4" x14ac:dyDescent="0.2">
      <c r="D270" s="94"/>
    </row>
    <row r="271" spans="4:4" x14ac:dyDescent="0.2">
      <c r="D271" s="94"/>
    </row>
    <row r="272" spans="4:4" x14ac:dyDescent="0.2">
      <c r="D272" s="94"/>
    </row>
    <row r="273" spans="4:4" x14ac:dyDescent="0.2">
      <c r="D273" s="94"/>
    </row>
    <row r="274" spans="4:4" x14ac:dyDescent="0.2">
      <c r="D274" s="94"/>
    </row>
    <row r="275" spans="4:4" x14ac:dyDescent="0.2">
      <c r="D275" s="94"/>
    </row>
    <row r="276" spans="4:4" x14ac:dyDescent="0.2">
      <c r="D276" s="94"/>
    </row>
    <row r="277" spans="4:4" x14ac:dyDescent="0.2">
      <c r="D277" s="94"/>
    </row>
    <row r="278" spans="4:4" x14ac:dyDescent="0.2">
      <c r="D278" s="94"/>
    </row>
    <row r="279" spans="4:4" x14ac:dyDescent="0.2">
      <c r="D279" s="94"/>
    </row>
    <row r="280" spans="4:4" x14ac:dyDescent="0.2">
      <c r="D280" s="94"/>
    </row>
    <row r="281" spans="4:4" x14ac:dyDescent="0.2">
      <c r="D281" s="94"/>
    </row>
    <row r="282" spans="4:4" x14ac:dyDescent="0.2">
      <c r="D282" s="94"/>
    </row>
    <row r="283" spans="4:4" x14ac:dyDescent="0.2">
      <c r="D283" s="94"/>
    </row>
    <row r="284" spans="4:4" x14ac:dyDescent="0.2">
      <c r="D284" s="94"/>
    </row>
    <row r="285" spans="4:4" x14ac:dyDescent="0.2">
      <c r="D285" s="94"/>
    </row>
    <row r="286" spans="4:4" x14ac:dyDescent="0.2">
      <c r="D286" s="94"/>
    </row>
    <row r="287" spans="4:4" x14ac:dyDescent="0.2">
      <c r="D287" s="94"/>
    </row>
    <row r="288" spans="4:4" x14ac:dyDescent="0.2">
      <c r="D288" s="94"/>
    </row>
    <row r="289" spans="4:4" x14ac:dyDescent="0.2">
      <c r="D289" s="94"/>
    </row>
    <row r="290" spans="4:4" x14ac:dyDescent="0.2">
      <c r="D290" s="94"/>
    </row>
    <row r="291" spans="4:4" x14ac:dyDescent="0.2">
      <c r="D291" s="94"/>
    </row>
    <row r="292" spans="4:4" x14ac:dyDescent="0.2">
      <c r="D292" s="94"/>
    </row>
    <row r="293" spans="4:4" x14ac:dyDescent="0.2">
      <c r="D293" s="94"/>
    </row>
    <row r="294" spans="4:4" x14ac:dyDescent="0.2">
      <c r="D294" s="94"/>
    </row>
    <row r="295" spans="4:4" x14ac:dyDescent="0.2">
      <c r="D295" s="94"/>
    </row>
    <row r="296" spans="4:4" x14ac:dyDescent="0.2">
      <c r="D296" s="94"/>
    </row>
    <row r="297" spans="4:4" x14ac:dyDescent="0.2">
      <c r="D297" s="94"/>
    </row>
    <row r="298" spans="4:4" x14ac:dyDescent="0.2">
      <c r="D298" s="94"/>
    </row>
    <row r="299" spans="4:4" x14ac:dyDescent="0.2">
      <c r="D299" s="94"/>
    </row>
    <row r="300" spans="4:4" x14ac:dyDescent="0.2">
      <c r="D300" s="94"/>
    </row>
    <row r="301" spans="4:4" x14ac:dyDescent="0.2">
      <c r="D301" s="94"/>
    </row>
    <row r="302" spans="4:4" x14ac:dyDescent="0.2">
      <c r="D302" s="94"/>
    </row>
    <row r="303" spans="4:4" x14ac:dyDescent="0.2">
      <c r="D303" s="94"/>
    </row>
    <row r="304" spans="4:4" x14ac:dyDescent="0.2">
      <c r="D304" s="94"/>
    </row>
    <row r="305" spans="4:4" x14ac:dyDescent="0.2">
      <c r="D305" s="94"/>
    </row>
    <row r="306" spans="4:4" x14ac:dyDescent="0.2">
      <c r="D306" s="94"/>
    </row>
    <row r="307" spans="4:4" x14ac:dyDescent="0.2">
      <c r="D307" s="94"/>
    </row>
    <row r="308" spans="4:4" x14ac:dyDescent="0.2">
      <c r="D308" s="94"/>
    </row>
    <row r="309" spans="4:4" x14ac:dyDescent="0.2">
      <c r="D309" s="94"/>
    </row>
    <row r="310" spans="4:4" x14ac:dyDescent="0.2">
      <c r="D310" s="94"/>
    </row>
    <row r="311" spans="4:4" x14ac:dyDescent="0.2">
      <c r="D311" s="94"/>
    </row>
    <row r="312" spans="4:4" x14ac:dyDescent="0.2">
      <c r="D312" s="94"/>
    </row>
    <row r="313" spans="4:4" x14ac:dyDescent="0.2">
      <c r="D313" s="94"/>
    </row>
    <row r="314" spans="4:4" x14ac:dyDescent="0.2">
      <c r="D314" s="94"/>
    </row>
    <row r="315" spans="4:4" x14ac:dyDescent="0.2">
      <c r="D315" s="94"/>
    </row>
    <row r="316" spans="4:4" x14ac:dyDescent="0.2">
      <c r="D316" s="94"/>
    </row>
    <row r="317" spans="4:4" x14ac:dyDescent="0.2">
      <c r="D317" s="94"/>
    </row>
    <row r="318" spans="4:4" x14ac:dyDescent="0.2">
      <c r="D318" s="94"/>
    </row>
    <row r="319" spans="4:4" x14ac:dyDescent="0.2">
      <c r="D319" s="94"/>
    </row>
    <row r="320" spans="4:4" x14ac:dyDescent="0.2">
      <c r="D320" s="94"/>
    </row>
    <row r="321" spans="4:4" x14ac:dyDescent="0.2">
      <c r="D321" s="94"/>
    </row>
    <row r="322" spans="4:4" x14ac:dyDescent="0.2">
      <c r="D322" s="94"/>
    </row>
    <row r="323" spans="4:4" x14ac:dyDescent="0.2">
      <c r="D323" s="94"/>
    </row>
    <row r="324" spans="4:4" x14ac:dyDescent="0.2">
      <c r="D324" s="94"/>
    </row>
    <row r="325" spans="4:4" x14ac:dyDescent="0.2">
      <c r="D325" s="94"/>
    </row>
    <row r="326" spans="4:4" x14ac:dyDescent="0.2">
      <c r="D326" s="94"/>
    </row>
    <row r="327" spans="4:4" x14ac:dyDescent="0.2">
      <c r="D327" s="94"/>
    </row>
    <row r="328" spans="4:4" x14ac:dyDescent="0.2">
      <c r="D328" s="94"/>
    </row>
    <row r="329" spans="4:4" x14ac:dyDescent="0.2">
      <c r="D329" s="94"/>
    </row>
    <row r="330" spans="4:4" x14ac:dyDescent="0.2">
      <c r="D330" s="94"/>
    </row>
    <row r="331" spans="4:4" x14ac:dyDescent="0.2">
      <c r="D331" s="94"/>
    </row>
    <row r="332" spans="4:4" x14ac:dyDescent="0.2">
      <c r="D332" s="94"/>
    </row>
    <row r="333" spans="4:4" x14ac:dyDescent="0.2">
      <c r="D333" s="94"/>
    </row>
    <row r="334" spans="4:4" x14ac:dyDescent="0.2">
      <c r="D334" s="94"/>
    </row>
    <row r="335" spans="4:4" x14ac:dyDescent="0.2">
      <c r="D335" s="94"/>
    </row>
    <row r="336" spans="4:4" x14ac:dyDescent="0.2">
      <c r="D336" s="94"/>
    </row>
    <row r="337" spans="4:4" x14ac:dyDescent="0.2">
      <c r="D337" s="94"/>
    </row>
    <row r="338" spans="4:4" x14ac:dyDescent="0.2">
      <c r="D338" s="94"/>
    </row>
    <row r="339" spans="4:4" x14ac:dyDescent="0.2">
      <c r="D339" s="94"/>
    </row>
    <row r="340" spans="4:4" x14ac:dyDescent="0.2">
      <c r="D340" s="94"/>
    </row>
    <row r="341" spans="4:4" x14ac:dyDescent="0.2">
      <c r="D341" s="94"/>
    </row>
    <row r="342" spans="4:4" x14ac:dyDescent="0.2">
      <c r="D342" s="94"/>
    </row>
    <row r="343" spans="4:4" x14ac:dyDescent="0.2">
      <c r="D343" s="94"/>
    </row>
    <row r="344" spans="4:4" x14ac:dyDescent="0.2">
      <c r="D344" s="94"/>
    </row>
    <row r="345" spans="4:4" x14ac:dyDescent="0.2">
      <c r="D345" s="94"/>
    </row>
    <row r="346" spans="4:4" x14ac:dyDescent="0.2">
      <c r="D346" s="94"/>
    </row>
    <row r="347" spans="4:4" x14ac:dyDescent="0.2">
      <c r="D347" s="94"/>
    </row>
    <row r="348" spans="4:4" x14ac:dyDescent="0.2">
      <c r="D348" s="94"/>
    </row>
    <row r="349" spans="4:4" x14ac:dyDescent="0.2">
      <c r="D349" s="94"/>
    </row>
    <row r="350" spans="4:4" x14ac:dyDescent="0.2">
      <c r="D350" s="94"/>
    </row>
    <row r="351" spans="4:4" x14ac:dyDescent="0.2">
      <c r="D351" s="94"/>
    </row>
    <row r="352" spans="4:4" x14ac:dyDescent="0.2">
      <c r="D352" s="94"/>
    </row>
    <row r="353" spans="4:4" x14ac:dyDescent="0.2">
      <c r="D353" s="94"/>
    </row>
    <row r="354" spans="4:4" x14ac:dyDescent="0.2">
      <c r="D354" s="94"/>
    </row>
    <row r="355" spans="4:4" x14ac:dyDescent="0.2">
      <c r="D355" s="94"/>
    </row>
    <row r="356" spans="4:4" x14ac:dyDescent="0.2">
      <c r="D356" s="94"/>
    </row>
    <row r="357" spans="4:4" x14ac:dyDescent="0.2">
      <c r="D357" s="94"/>
    </row>
    <row r="358" spans="4:4" x14ac:dyDescent="0.2">
      <c r="D358" s="94"/>
    </row>
    <row r="359" spans="4:4" x14ac:dyDescent="0.2">
      <c r="D359" s="94"/>
    </row>
    <row r="360" spans="4:4" x14ac:dyDescent="0.2">
      <c r="D360" s="94"/>
    </row>
    <row r="361" spans="4:4" x14ac:dyDescent="0.2">
      <c r="D361" s="94"/>
    </row>
    <row r="362" spans="4:4" x14ac:dyDescent="0.2">
      <c r="D362" s="94"/>
    </row>
    <row r="363" spans="4:4" x14ac:dyDescent="0.2">
      <c r="D363" s="94"/>
    </row>
    <row r="364" spans="4:4" x14ac:dyDescent="0.2">
      <c r="D364" s="94"/>
    </row>
    <row r="365" spans="4:4" x14ac:dyDescent="0.2">
      <c r="D365" s="94"/>
    </row>
    <row r="366" spans="4:4" x14ac:dyDescent="0.2">
      <c r="D366" s="94"/>
    </row>
    <row r="367" spans="4:4" x14ac:dyDescent="0.2">
      <c r="D367" s="94"/>
    </row>
    <row r="368" spans="4:4" x14ac:dyDescent="0.2">
      <c r="D368" s="94"/>
    </row>
    <row r="369" spans="4:4" x14ac:dyDescent="0.2">
      <c r="D369" s="94"/>
    </row>
    <row r="370" spans="4:4" x14ac:dyDescent="0.2">
      <c r="D370" s="94"/>
    </row>
    <row r="371" spans="4:4" x14ac:dyDescent="0.2">
      <c r="D371" s="94"/>
    </row>
    <row r="372" spans="4:4" x14ac:dyDescent="0.2">
      <c r="D372" s="94"/>
    </row>
    <row r="373" spans="4:4" x14ac:dyDescent="0.2">
      <c r="D373" s="94"/>
    </row>
    <row r="374" spans="4:4" x14ac:dyDescent="0.2">
      <c r="D374" s="94"/>
    </row>
    <row r="375" spans="4:4" x14ac:dyDescent="0.2">
      <c r="D375" s="94"/>
    </row>
    <row r="376" spans="4:4" x14ac:dyDescent="0.2">
      <c r="D376" s="94"/>
    </row>
    <row r="377" spans="4:4" x14ac:dyDescent="0.2">
      <c r="D377" s="94"/>
    </row>
    <row r="378" spans="4:4" x14ac:dyDescent="0.2">
      <c r="D378" s="94"/>
    </row>
    <row r="379" spans="4:4" x14ac:dyDescent="0.2">
      <c r="D379" s="94"/>
    </row>
    <row r="380" spans="4:4" x14ac:dyDescent="0.2">
      <c r="D380" s="94"/>
    </row>
    <row r="381" spans="4:4" x14ac:dyDescent="0.2">
      <c r="D381" s="94"/>
    </row>
    <row r="382" spans="4:4" x14ac:dyDescent="0.2">
      <c r="D382" s="94"/>
    </row>
    <row r="383" spans="4:4" x14ac:dyDescent="0.2">
      <c r="D383" s="94"/>
    </row>
    <row r="384" spans="4:4" x14ac:dyDescent="0.2">
      <c r="D384" s="94"/>
    </row>
    <row r="385" spans="4:4" x14ac:dyDescent="0.2">
      <c r="D385" s="94"/>
    </row>
    <row r="386" spans="4:4" x14ac:dyDescent="0.2">
      <c r="D386" s="94"/>
    </row>
    <row r="387" spans="4:4" x14ac:dyDescent="0.2">
      <c r="D387" s="94"/>
    </row>
    <row r="388" spans="4:4" x14ac:dyDescent="0.2">
      <c r="D388" s="94"/>
    </row>
    <row r="389" spans="4:4" x14ac:dyDescent="0.2">
      <c r="D389" s="94"/>
    </row>
    <row r="390" spans="4:4" x14ac:dyDescent="0.2">
      <c r="D390" s="94"/>
    </row>
    <row r="391" spans="4:4" x14ac:dyDescent="0.2">
      <c r="D391" s="94"/>
    </row>
    <row r="392" spans="4:4" x14ac:dyDescent="0.2">
      <c r="D392" s="94"/>
    </row>
    <row r="393" spans="4:4" x14ac:dyDescent="0.2">
      <c r="D393" s="94"/>
    </row>
    <row r="394" spans="4:4" x14ac:dyDescent="0.2">
      <c r="D394" s="94"/>
    </row>
    <row r="395" spans="4:4" x14ac:dyDescent="0.2">
      <c r="D395" s="94"/>
    </row>
    <row r="396" spans="4:4" x14ac:dyDescent="0.2">
      <c r="D396" s="94"/>
    </row>
    <row r="397" spans="4:4" x14ac:dyDescent="0.2">
      <c r="D397" s="94"/>
    </row>
    <row r="398" spans="4:4" x14ac:dyDescent="0.2">
      <c r="D398" s="94"/>
    </row>
    <row r="399" spans="4:4" x14ac:dyDescent="0.2">
      <c r="D399" s="94"/>
    </row>
    <row r="400" spans="4:4" x14ac:dyDescent="0.2">
      <c r="D400" s="94"/>
    </row>
    <row r="401" spans="4:4" x14ac:dyDescent="0.2">
      <c r="D401" s="94"/>
    </row>
    <row r="402" spans="4:4" x14ac:dyDescent="0.2">
      <c r="D402" s="94"/>
    </row>
    <row r="403" spans="4:4" x14ac:dyDescent="0.2">
      <c r="D403" s="94"/>
    </row>
    <row r="404" spans="4:4" x14ac:dyDescent="0.2">
      <c r="D404" s="94"/>
    </row>
    <row r="405" spans="4:4" x14ac:dyDescent="0.2">
      <c r="D405" s="94"/>
    </row>
    <row r="406" spans="4:4" x14ac:dyDescent="0.2">
      <c r="D406" s="94"/>
    </row>
    <row r="407" spans="4:4" x14ac:dyDescent="0.2">
      <c r="D407" s="94"/>
    </row>
    <row r="408" spans="4:4" x14ac:dyDescent="0.2">
      <c r="D408" s="94"/>
    </row>
    <row r="409" spans="4:4" x14ac:dyDescent="0.2">
      <c r="D409" s="94"/>
    </row>
    <row r="410" spans="4:4" x14ac:dyDescent="0.2">
      <c r="D410" s="94"/>
    </row>
    <row r="411" spans="4:4" x14ac:dyDescent="0.2">
      <c r="D411" s="94"/>
    </row>
    <row r="412" spans="4:4" x14ac:dyDescent="0.2">
      <c r="D412" s="94"/>
    </row>
    <row r="413" spans="4:4" x14ac:dyDescent="0.2">
      <c r="D413" s="94"/>
    </row>
    <row r="414" spans="4:4" x14ac:dyDescent="0.2">
      <c r="D414" s="94"/>
    </row>
    <row r="415" spans="4:4" x14ac:dyDescent="0.2">
      <c r="D415" s="94"/>
    </row>
    <row r="416" spans="4:4" x14ac:dyDescent="0.2">
      <c r="D416" s="94"/>
    </row>
    <row r="417" spans="4:4" x14ac:dyDescent="0.2">
      <c r="D417" s="94"/>
    </row>
    <row r="418" spans="4:4" x14ac:dyDescent="0.2">
      <c r="D418" s="94"/>
    </row>
    <row r="419" spans="4:4" x14ac:dyDescent="0.2">
      <c r="D419" s="94"/>
    </row>
    <row r="420" spans="4:4" x14ac:dyDescent="0.2">
      <c r="D420" s="94"/>
    </row>
    <row r="421" spans="4:4" x14ac:dyDescent="0.2">
      <c r="D421" s="94"/>
    </row>
    <row r="422" spans="4:4" x14ac:dyDescent="0.2">
      <c r="D422" s="94"/>
    </row>
    <row r="423" spans="4:4" x14ac:dyDescent="0.2">
      <c r="D423" s="94"/>
    </row>
    <row r="424" spans="4:4" x14ac:dyDescent="0.2">
      <c r="D424" s="94"/>
    </row>
    <row r="425" spans="4:4" x14ac:dyDescent="0.2">
      <c r="D425" s="94"/>
    </row>
    <row r="426" spans="4:4" x14ac:dyDescent="0.2">
      <c r="D426" s="94"/>
    </row>
    <row r="427" spans="4:4" x14ac:dyDescent="0.2">
      <c r="D427" s="94"/>
    </row>
    <row r="428" spans="4:4" x14ac:dyDescent="0.2">
      <c r="D428" s="94"/>
    </row>
    <row r="429" spans="4:4" x14ac:dyDescent="0.2">
      <c r="D429" s="94"/>
    </row>
    <row r="430" spans="4:4" x14ac:dyDescent="0.2">
      <c r="D430" s="94"/>
    </row>
    <row r="431" spans="4:4" x14ac:dyDescent="0.2">
      <c r="D431" s="94"/>
    </row>
    <row r="432" spans="4:4" x14ac:dyDescent="0.2">
      <c r="D432" s="94"/>
    </row>
    <row r="433" spans="4:4" x14ac:dyDescent="0.2">
      <c r="D433" s="94"/>
    </row>
    <row r="434" spans="4:4" x14ac:dyDescent="0.2">
      <c r="D434" s="94"/>
    </row>
    <row r="435" spans="4:4" x14ac:dyDescent="0.2">
      <c r="D435" s="94"/>
    </row>
    <row r="436" spans="4:4" x14ac:dyDescent="0.2">
      <c r="D436" s="94"/>
    </row>
    <row r="437" spans="4:4" x14ac:dyDescent="0.2">
      <c r="D437" s="94"/>
    </row>
    <row r="438" spans="4:4" x14ac:dyDescent="0.2">
      <c r="D438" s="94"/>
    </row>
    <row r="439" spans="4:4" x14ac:dyDescent="0.2">
      <c r="D439" s="94"/>
    </row>
    <row r="440" spans="4:4" x14ac:dyDescent="0.2">
      <c r="D440" s="94"/>
    </row>
    <row r="441" spans="4:4" x14ac:dyDescent="0.2">
      <c r="D441" s="94"/>
    </row>
    <row r="442" spans="4:4" x14ac:dyDescent="0.2">
      <c r="D442" s="94"/>
    </row>
    <row r="443" spans="4:4" x14ac:dyDescent="0.2">
      <c r="D443" s="94"/>
    </row>
    <row r="444" spans="4:4" x14ac:dyDescent="0.2">
      <c r="D444" s="94"/>
    </row>
    <row r="445" spans="4:4" x14ac:dyDescent="0.2">
      <c r="D445" s="94"/>
    </row>
    <row r="446" spans="4:4" x14ac:dyDescent="0.2">
      <c r="D446" s="94"/>
    </row>
    <row r="447" spans="4:4" x14ac:dyDescent="0.2">
      <c r="D447" s="94"/>
    </row>
    <row r="448" spans="4:4" x14ac:dyDescent="0.2">
      <c r="D448" s="94"/>
    </row>
    <row r="449" spans="4:4" x14ac:dyDescent="0.2">
      <c r="D449" s="94"/>
    </row>
    <row r="450" spans="4:4" x14ac:dyDescent="0.2">
      <c r="D450" s="94"/>
    </row>
    <row r="451" spans="4:4" x14ac:dyDescent="0.2">
      <c r="D451" s="94"/>
    </row>
    <row r="452" spans="4:4" x14ac:dyDescent="0.2">
      <c r="D452" s="94"/>
    </row>
    <row r="453" spans="4:4" x14ac:dyDescent="0.2">
      <c r="D453" s="94"/>
    </row>
    <row r="454" spans="4:4" x14ac:dyDescent="0.2">
      <c r="D454" s="94"/>
    </row>
    <row r="455" spans="4:4" x14ac:dyDescent="0.2">
      <c r="D455" s="94"/>
    </row>
    <row r="456" spans="4:4" x14ac:dyDescent="0.2">
      <c r="D456" s="94"/>
    </row>
    <row r="457" spans="4:4" x14ac:dyDescent="0.2">
      <c r="D457" s="94"/>
    </row>
    <row r="458" spans="4:4" x14ac:dyDescent="0.2">
      <c r="D458" s="94"/>
    </row>
    <row r="459" spans="4:4" x14ac:dyDescent="0.2">
      <c r="D459" s="94"/>
    </row>
    <row r="460" spans="4:4" x14ac:dyDescent="0.2">
      <c r="D460" s="94"/>
    </row>
    <row r="461" spans="4:4" x14ac:dyDescent="0.2">
      <c r="D461" s="94"/>
    </row>
    <row r="462" spans="4:4" x14ac:dyDescent="0.2">
      <c r="D462" s="94"/>
    </row>
    <row r="463" spans="4:4" x14ac:dyDescent="0.2">
      <c r="D463" s="94"/>
    </row>
    <row r="464" spans="4:4" x14ac:dyDescent="0.2">
      <c r="D464" s="94"/>
    </row>
    <row r="465" spans="4:4" x14ac:dyDescent="0.2">
      <c r="D465" s="94"/>
    </row>
    <row r="466" spans="4:4" x14ac:dyDescent="0.2">
      <c r="D466" s="94"/>
    </row>
    <row r="467" spans="4:4" x14ac:dyDescent="0.2">
      <c r="D467" s="94"/>
    </row>
    <row r="468" spans="4:4" x14ac:dyDescent="0.2">
      <c r="D468" s="94"/>
    </row>
    <row r="469" spans="4:4" x14ac:dyDescent="0.2">
      <c r="D469" s="94"/>
    </row>
    <row r="470" spans="4:4" x14ac:dyDescent="0.2">
      <c r="D470" s="94"/>
    </row>
    <row r="471" spans="4:4" x14ac:dyDescent="0.2">
      <c r="D471" s="94"/>
    </row>
    <row r="472" spans="4:4" x14ac:dyDescent="0.2">
      <c r="D472" s="94"/>
    </row>
    <row r="473" spans="4:4" x14ac:dyDescent="0.2">
      <c r="D473" s="94"/>
    </row>
    <row r="474" spans="4:4" x14ac:dyDescent="0.2">
      <c r="D474" s="94"/>
    </row>
    <row r="475" spans="4:4" x14ac:dyDescent="0.2">
      <c r="D475" s="94"/>
    </row>
    <row r="476" spans="4:4" x14ac:dyDescent="0.2">
      <c r="D476" s="94"/>
    </row>
    <row r="477" spans="4:4" x14ac:dyDescent="0.2">
      <c r="D477" s="94"/>
    </row>
    <row r="478" spans="4:4" x14ac:dyDescent="0.2">
      <c r="D478" s="94"/>
    </row>
    <row r="479" spans="4:4" x14ac:dyDescent="0.2">
      <c r="D479" s="94"/>
    </row>
    <row r="480" spans="4:4" x14ac:dyDescent="0.2">
      <c r="D480" s="94"/>
    </row>
    <row r="481" spans="4:4" x14ac:dyDescent="0.2">
      <c r="D481" s="94"/>
    </row>
    <row r="482" spans="4:4" x14ac:dyDescent="0.2">
      <c r="D482" s="94"/>
    </row>
    <row r="483" spans="4:4" x14ac:dyDescent="0.2">
      <c r="D483" s="94"/>
    </row>
    <row r="484" spans="4:4" x14ac:dyDescent="0.2">
      <c r="D484" s="94"/>
    </row>
    <row r="485" spans="4:4" x14ac:dyDescent="0.2">
      <c r="D485" s="94"/>
    </row>
    <row r="486" spans="4:4" x14ac:dyDescent="0.2">
      <c r="D486" s="94"/>
    </row>
    <row r="487" spans="4:4" x14ac:dyDescent="0.2">
      <c r="D487" s="94"/>
    </row>
    <row r="488" spans="4:4" x14ac:dyDescent="0.2">
      <c r="D488" s="94"/>
    </row>
    <row r="489" spans="4:4" x14ac:dyDescent="0.2">
      <c r="D489" s="94"/>
    </row>
    <row r="490" spans="4:4" x14ac:dyDescent="0.2">
      <c r="D490" s="94"/>
    </row>
    <row r="491" spans="4:4" x14ac:dyDescent="0.2">
      <c r="D491" s="94"/>
    </row>
    <row r="492" spans="4:4" x14ac:dyDescent="0.2">
      <c r="D492" s="94"/>
    </row>
    <row r="493" spans="4:4" x14ac:dyDescent="0.2">
      <c r="D493" s="94"/>
    </row>
    <row r="494" spans="4:4" x14ac:dyDescent="0.2">
      <c r="D494" s="94"/>
    </row>
    <row r="495" spans="4:4" x14ac:dyDescent="0.2">
      <c r="D495" s="94"/>
    </row>
    <row r="496" spans="4:4" x14ac:dyDescent="0.2">
      <c r="D496" s="94"/>
    </row>
    <row r="497" spans="4:4" x14ac:dyDescent="0.2">
      <c r="D497" s="94"/>
    </row>
    <row r="498" spans="4:4" x14ac:dyDescent="0.2">
      <c r="D498" s="94"/>
    </row>
    <row r="499" spans="4:4" x14ac:dyDescent="0.2">
      <c r="D499" s="94"/>
    </row>
    <row r="500" spans="4:4" x14ac:dyDescent="0.2">
      <c r="D500" s="94"/>
    </row>
    <row r="501" spans="4:4" x14ac:dyDescent="0.2">
      <c r="D501" s="94"/>
    </row>
    <row r="502" spans="4:4" x14ac:dyDescent="0.2">
      <c r="D502" s="94"/>
    </row>
    <row r="503" spans="4:4" x14ac:dyDescent="0.2">
      <c r="D503" s="94"/>
    </row>
    <row r="504" spans="4:4" x14ac:dyDescent="0.2">
      <c r="D504" s="94"/>
    </row>
    <row r="505" spans="4:4" x14ac:dyDescent="0.2">
      <c r="D505" s="94"/>
    </row>
    <row r="506" spans="4:4" x14ac:dyDescent="0.2">
      <c r="D506" s="94"/>
    </row>
    <row r="507" spans="4:4" x14ac:dyDescent="0.2">
      <c r="D507" s="94"/>
    </row>
    <row r="508" spans="4:4" x14ac:dyDescent="0.2">
      <c r="D508" s="94"/>
    </row>
    <row r="509" spans="4:4" x14ac:dyDescent="0.2">
      <c r="D509" s="94"/>
    </row>
    <row r="510" spans="4:4" x14ac:dyDescent="0.2">
      <c r="D510" s="94"/>
    </row>
    <row r="511" spans="4:4" x14ac:dyDescent="0.2">
      <c r="D511" s="94"/>
    </row>
    <row r="512" spans="4:4" x14ac:dyDescent="0.2">
      <c r="D512" s="94"/>
    </row>
    <row r="513" spans="4:4" x14ac:dyDescent="0.2">
      <c r="D513" s="94"/>
    </row>
    <row r="514" spans="4:4" x14ac:dyDescent="0.2">
      <c r="D514" s="94"/>
    </row>
    <row r="515" spans="4:4" x14ac:dyDescent="0.2">
      <c r="D515" s="94"/>
    </row>
    <row r="516" spans="4:4" x14ac:dyDescent="0.2">
      <c r="D516" s="94"/>
    </row>
    <row r="517" spans="4:4" x14ac:dyDescent="0.2">
      <c r="D517" s="94"/>
    </row>
    <row r="518" spans="4:4" x14ac:dyDescent="0.2">
      <c r="D518" s="94"/>
    </row>
    <row r="519" spans="4:4" x14ac:dyDescent="0.2">
      <c r="D519" s="94"/>
    </row>
    <row r="520" spans="4:4" x14ac:dyDescent="0.2">
      <c r="D520" s="94"/>
    </row>
    <row r="521" spans="4:4" x14ac:dyDescent="0.2">
      <c r="D521" s="94"/>
    </row>
    <row r="522" spans="4:4" x14ac:dyDescent="0.2">
      <c r="D522" s="94"/>
    </row>
    <row r="523" spans="4:4" x14ac:dyDescent="0.2">
      <c r="D523" s="94"/>
    </row>
    <row r="524" spans="4:4" x14ac:dyDescent="0.2">
      <c r="D524" s="94"/>
    </row>
    <row r="525" spans="4:4" x14ac:dyDescent="0.2">
      <c r="D525" s="94"/>
    </row>
    <row r="526" spans="4:4" x14ac:dyDescent="0.2">
      <c r="D526" s="94"/>
    </row>
    <row r="527" spans="4:4" x14ac:dyDescent="0.2">
      <c r="D527" s="94"/>
    </row>
    <row r="528" spans="4:4" x14ac:dyDescent="0.2">
      <c r="D528" s="94"/>
    </row>
    <row r="529" spans="4:4" x14ac:dyDescent="0.2">
      <c r="D529" s="94"/>
    </row>
    <row r="530" spans="4:4" x14ac:dyDescent="0.2">
      <c r="D530" s="94"/>
    </row>
    <row r="531" spans="4:4" x14ac:dyDescent="0.2">
      <c r="D531" s="94"/>
    </row>
    <row r="532" spans="4:4" x14ac:dyDescent="0.2">
      <c r="D532" s="94"/>
    </row>
    <row r="533" spans="4:4" x14ac:dyDescent="0.2">
      <c r="D533" s="94"/>
    </row>
    <row r="534" spans="4:4" x14ac:dyDescent="0.2">
      <c r="D534" s="94"/>
    </row>
    <row r="535" spans="4:4" x14ac:dyDescent="0.2">
      <c r="D535" s="94"/>
    </row>
    <row r="536" spans="4:4" x14ac:dyDescent="0.2">
      <c r="D536" s="94"/>
    </row>
    <row r="537" spans="4:4" x14ac:dyDescent="0.2">
      <c r="D537" s="94"/>
    </row>
    <row r="538" spans="4:4" x14ac:dyDescent="0.2">
      <c r="D538" s="94"/>
    </row>
    <row r="539" spans="4:4" x14ac:dyDescent="0.2">
      <c r="D539" s="94"/>
    </row>
    <row r="540" spans="4:4" x14ac:dyDescent="0.2">
      <c r="D540" s="94"/>
    </row>
    <row r="541" spans="4:4" x14ac:dyDescent="0.2">
      <c r="D541" s="94"/>
    </row>
    <row r="542" spans="4:4" x14ac:dyDescent="0.2">
      <c r="D542" s="94"/>
    </row>
    <row r="543" spans="4:4" x14ac:dyDescent="0.2">
      <c r="D543" s="94"/>
    </row>
    <row r="544" spans="4:4" x14ac:dyDescent="0.2">
      <c r="D544" s="94"/>
    </row>
    <row r="545" spans="4:4" x14ac:dyDescent="0.2">
      <c r="D545" s="94"/>
    </row>
    <row r="546" spans="4:4" x14ac:dyDescent="0.2">
      <c r="D546" s="94"/>
    </row>
    <row r="547" spans="4:4" x14ac:dyDescent="0.2">
      <c r="D547" s="94"/>
    </row>
    <row r="548" spans="4:4" x14ac:dyDescent="0.2">
      <c r="D548" s="94"/>
    </row>
    <row r="549" spans="4:4" x14ac:dyDescent="0.2">
      <c r="D549" s="94"/>
    </row>
    <row r="550" spans="4:4" x14ac:dyDescent="0.2">
      <c r="D550" s="94"/>
    </row>
    <row r="551" spans="4:4" x14ac:dyDescent="0.2">
      <c r="D551" s="94"/>
    </row>
    <row r="552" spans="4:4" x14ac:dyDescent="0.2">
      <c r="D552" s="94"/>
    </row>
    <row r="553" spans="4:4" x14ac:dyDescent="0.2">
      <c r="D553" s="94"/>
    </row>
    <row r="554" spans="4:4" x14ac:dyDescent="0.2">
      <c r="D554" s="94"/>
    </row>
    <row r="555" spans="4:4" x14ac:dyDescent="0.2">
      <c r="D555" s="94"/>
    </row>
    <row r="556" spans="4:4" x14ac:dyDescent="0.2">
      <c r="D556" s="94"/>
    </row>
    <row r="557" spans="4:4" x14ac:dyDescent="0.2">
      <c r="D557" s="94"/>
    </row>
    <row r="558" spans="4:4" x14ac:dyDescent="0.2">
      <c r="D558" s="94"/>
    </row>
    <row r="559" spans="4:4" x14ac:dyDescent="0.2">
      <c r="D559" s="94"/>
    </row>
    <row r="560" spans="4:4" x14ac:dyDescent="0.2">
      <c r="D560" s="94"/>
    </row>
    <row r="561" spans="4:4" x14ac:dyDescent="0.2">
      <c r="D561" s="94"/>
    </row>
    <row r="562" spans="4:4" x14ac:dyDescent="0.2">
      <c r="D562" s="94"/>
    </row>
    <row r="563" spans="4:4" x14ac:dyDescent="0.2">
      <c r="D563" s="94"/>
    </row>
    <row r="564" spans="4:4" x14ac:dyDescent="0.2">
      <c r="D564" s="94"/>
    </row>
    <row r="565" spans="4:4" x14ac:dyDescent="0.2">
      <c r="D565" s="94"/>
    </row>
    <row r="566" spans="4:4" x14ac:dyDescent="0.2">
      <c r="D566" s="94"/>
    </row>
    <row r="567" spans="4:4" x14ac:dyDescent="0.2">
      <c r="D567" s="94"/>
    </row>
    <row r="568" spans="4:4" x14ac:dyDescent="0.2">
      <c r="D568" s="94"/>
    </row>
    <row r="569" spans="4:4" x14ac:dyDescent="0.2">
      <c r="D569" s="94"/>
    </row>
    <row r="570" spans="4:4" x14ac:dyDescent="0.2">
      <c r="D570" s="94"/>
    </row>
    <row r="571" spans="4:4" x14ac:dyDescent="0.2">
      <c r="D571" s="94"/>
    </row>
    <row r="572" spans="4:4" x14ac:dyDescent="0.2">
      <c r="D572" s="94"/>
    </row>
    <row r="573" spans="4:4" x14ac:dyDescent="0.2">
      <c r="D573" s="94"/>
    </row>
    <row r="574" spans="4:4" x14ac:dyDescent="0.2">
      <c r="D574" s="94"/>
    </row>
    <row r="575" spans="4:4" x14ac:dyDescent="0.2">
      <c r="D575" s="94"/>
    </row>
    <row r="576" spans="4:4" x14ac:dyDescent="0.2">
      <c r="D576" s="94"/>
    </row>
    <row r="577" spans="4:4" x14ac:dyDescent="0.2">
      <c r="D577" s="94"/>
    </row>
    <row r="578" spans="4:4" x14ac:dyDescent="0.2">
      <c r="D578" s="94"/>
    </row>
    <row r="579" spans="4:4" x14ac:dyDescent="0.2">
      <c r="D579" s="94"/>
    </row>
    <row r="580" spans="4:4" x14ac:dyDescent="0.2">
      <c r="D580" s="94"/>
    </row>
    <row r="581" spans="4:4" x14ac:dyDescent="0.2">
      <c r="D581" s="94"/>
    </row>
    <row r="582" spans="4:4" x14ac:dyDescent="0.2">
      <c r="D582" s="94"/>
    </row>
    <row r="583" spans="4:4" x14ac:dyDescent="0.2">
      <c r="D583" s="94"/>
    </row>
    <row r="584" spans="4:4" x14ac:dyDescent="0.2">
      <c r="D584" s="94"/>
    </row>
    <row r="585" spans="4:4" x14ac:dyDescent="0.2">
      <c r="D585" s="94"/>
    </row>
    <row r="586" spans="4:4" x14ac:dyDescent="0.2">
      <c r="D586" s="94"/>
    </row>
    <row r="587" spans="4:4" x14ac:dyDescent="0.2">
      <c r="D587" s="94"/>
    </row>
    <row r="588" spans="4:4" x14ac:dyDescent="0.2">
      <c r="D588" s="94"/>
    </row>
    <row r="589" spans="4:4" x14ac:dyDescent="0.2">
      <c r="D589" s="94"/>
    </row>
    <row r="590" spans="4:4" x14ac:dyDescent="0.2">
      <c r="D590" s="94"/>
    </row>
    <row r="591" spans="4:4" x14ac:dyDescent="0.2">
      <c r="D591" s="94"/>
    </row>
    <row r="592" spans="4:4" x14ac:dyDescent="0.2">
      <c r="D592" s="94"/>
    </row>
    <row r="593" spans="4:4" x14ac:dyDescent="0.2">
      <c r="D593" s="94"/>
    </row>
    <row r="594" spans="4:4" x14ac:dyDescent="0.2">
      <c r="D594" s="94"/>
    </row>
    <row r="595" spans="4:4" x14ac:dyDescent="0.2">
      <c r="D595" s="94"/>
    </row>
    <row r="596" spans="4:4" x14ac:dyDescent="0.2">
      <c r="D596" s="94"/>
    </row>
    <row r="597" spans="4:4" x14ac:dyDescent="0.2">
      <c r="D597" s="94"/>
    </row>
    <row r="598" spans="4:4" x14ac:dyDescent="0.2">
      <c r="D598" s="94"/>
    </row>
    <row r="599" spans="4:4" x14ac:dyDescent="0.2">
      <c r="D599" s="94"/>
    </row>
    <row r="600" spans="4:4" x14ac:dyDescent="0.2">
      <c r="D600" s="94"/>
    </row>
    <row r="601" spans="4:4" x14ac:dyDescent="0.2">
      <c r="D601" s="94"/>
    </row>
    <row r="602" spans="4:4" x14ac:dyDescent="0.2">
      <c r="D602" s="94"/>
    </row>
    <row r="603" spans="4:4" x14ac:dyDescent="0.2">
      <c r="D603" s="94"/>
    </row>
    <row r="604" spans="4:4" x14ac:dyDescent="0.2">
      <c r="D604" s="94"/>
    </row>
    <row r="605" spans="4:4" x14ac:dyDescent="0.2">
      <c r="D605" s="94"/>
    </row>
    <row r="606" spans="4:4" x14ac:dyDescent="0.2">
      <c r="D606" s="94"/>
    </row>
    <row r="607" spans="4:4" x14ac:dyDescent="0.2">
      <c r="D607" s="94"/>
    </row>
    <row r="608" spans="4:4" x14ac:dyDescent="0.2">
      <c r="D608" s="94"/>
    </row>
    <row r="609" spans="4:4" x14ac:dyDescent="0.2">
      <c r="D609" s="94"/>
    </row>
    <row r="610" spans="4:4" x14ac:dyDescent="0.2">
      <c r="D610" s="94"/>
    </row>
    <row r="611" spans="4:4" x14ac:dyDescent="0.2">
      <c r="D611" s="94"/>
    </row>
    <row r="612" spans="4:4" x14ac:dyDescent="0.2">
      <c r="D612" s="94"/>
    </row>
    <row r="613" spans="4:4" x14ac:dyDescent="0.2">
      <c r="D613" s="94"/>
    </row>
    <row r="614" spans="4:4" x14ac:dyDescent="0.2">
      <c r="D614" s="94"/>
    </row>
    <row r="615" spans="4:4" x14ac:dyDescent="0.2">
      <c r="D615" s="94"/>
    </row>
    <row r="616" spans="4:4" x14ac:dyDescent="0.2">
      <c r="D616" s="94"/>
    </row>
    <row r="617" spans="4:4" x14ac:dyDescent="0.2">
      <c r="D617" s="94"/>
    </row>
    <row r="618" spans="4:4" x14ac:dyDescent="0.2">
      <c r="D618" s="94"/>
    </row>
    <row r="619" spans="4:4" x14ac:dyDescent="0.2">
      <c r="D619" s="94"/>
    </row>
    <row r="620" spans="4:4" x14ac:dyDescent="0.2">
      <c r="D620" s="94"/>
    </row>
    <row r="621" spans="4:4" x14ac:dyDescent="0.2">
      <c r="D621" s="94"/>
    </row>
    <row r="622" spans="4:4" x14ac:dyDescent="0.2">
      <c r="D622" s="94"/>
    </row>
    <row r="623" spans="4:4" x14ac:dyDescent="0.2">
      <c r="D623" s="94"/>
    </row>
    <row r="624" spans="4:4" x14ac:dyDescent="0.2">
      <c r="D624" s="94"/>
    </row>
    <row r="625" spans="4:4" x14ac:dyDescent="0.2">
      <c r="D625" s="94"/>
    </row>
    <row r="626" spans="4:4" x14ac:dyDescent="0.2">
      <c r="D626" s="94"/>
    </row>
    <row r="627" spans="4:4" x14ac:dyDescent="0.2">
      <c r="D627" s="94"/>
    </row>
    <row r="628" spans="4:4" x14ac:dyDescent="0.2">
      <c r="D628" s="94"/>
    </row>
    <row r="629" spans="4:4" x14ac:dyDescent="0.2">
      <c r="D629" s="94"/>
    </row>
    <row r="630" spans="4:4" x14ac:dyDescent="0.2">
      <c r="D630" s="94"/>
    </row>
    <row r="631" spans="4:4" x14ac:dyDescent="0.2">
      <c r="D631" s="94"/>
    </row>
    <row r="632" spans="4:4" x14ac:dyDescent="0.2">
      <c r="D632" s="94"/>
    </row>
    <row r="633" spans="4:4" x14ac:dyDescent="0.2">
      <c r="D633" s="94"/>
    </row>
    <row r="634" spans="4:4" x14ac:dyDescent="0.2">
      <c r="D634" s="94"/>
    </row>
    <row r="635" spans="4:4" x14ac:dyDescent="0.2">
      <c r="D635" s="94"/>
    </row>
    <row r="636" spans="4:4" x14ac:dyDescent="0.2">
      <c r="D636" s="94"/>
    </row>
    <row r="637" spans="4:4" x14ac:dyDescent="0.2">
      <c r="D637" s="94"/>
    </row>
    <row r="638" spans="4:4" x14ac:dyDescent="0.2">
      <c r="D638" s="94"/>
    </row>
    <row r="639" spans="4:4" x14ac:dyDescent="0.2">
      <c r="D639" s="94"/>
    </row>
    <row r="640" spans="4:4" x14ac:dyDescent="0.2">
      <c r="D640" s="94"/>
    </row>
    <row r="641" spans="4:4" x14ac:dyDescent="0.2">
      <c r="D641" s="94"/>
    </row>
    <row r="642" spans="4:4" x14ac:dyDescent="0.2">
      <c r="D642" s="94"/>
    </row>
    <row r="643" spans="4:4" x14ac:dyDescent="0.2">
      <c r="D643" s="94"/>
    </row>
    <row r="644" spans="4:4" x14ac:dyDescent="0.2">
      <c r="D644" s="94"/>
    </row>
    <row r="645" spans="4:4" x14ac:dyDescent="0.2">
      <c r="D645" s="94"/>
    </row>
    <row r="646" spans="4:4" x14ac:dyDescent="0.2">
      <c r="D646" s="94"/>
    </row>
    <row r="647" spans="4:4" x14ac:dyDescent="0.2">
      <c r="D647" s="94"/>
    </row>
    <row r="648" spans="4:4" x14ac:dyDescent="0.2">
      <c r="D648" s="94"/>
    </row>
    <row r="649" spans="4:4" x14ac:dyDescent="0.2">
      <c r="D649" s="94"/>
    </row>
    <row r="650" spans="4:4" x14ac:dyDescent="0.2">
      <c r="D650" s="94"/>
    </row>
    <row r="651" spans="4:4" x14ac:dyDescent="0.2">
      <c r="D651" s="94"/>
    </row>
    <row r="652" spans="4:4" x14ac:dyDescent="0.2">
      <c r="D652" s="94"/>
    </row>
    <row r="653" spans="4:4" x14ac:dyDescent="0.2">
      <c r="D653" s="94"/>
    </row>
    <row r="654" spans="4:4" x14ac:dyDescent="0.2">
      <c r="D654" s="94"/>
    </row>
    <row r="655" spans="4:4" x14ac:dyDescent="0.2">
      <c r="D655" s="94"/>
    </row>
    <row r="656" spans="4:4" x14ac:dyDescent="0.2">
      <c r="D656" s="94"/>
    </row>
    <row r="657" spans="4:4" x14ac:dyDescent="0.2">
      <c r="D657" s="94"/>
    </row>
    <row r="658" spans="4:4" x14ac:dyDescent="0.2">
      <c r="D658" s="94"/>
    </row>
    <row r="659" spans="4:4" x14ac:dyDescent="0.2">
      <c r="D659" s="94"/>
    </row>
    <row r="660" spans="4:4" x14ac:dyDescent="0.2">
      <c r="D660" s="94"/>
    </row>
    <row r="661" spans="4:4" x14ac:dyDescent="0.2">
      <c r="D661" s="94"/>
    </row>
    <row r="662" spans="4:4" x14ac:dyDescent="0.2">
      <c r="D662" s="94"/>
    </row>
    <row r="663" spans="4:4" x14ac:dyDescent="0.2">
      <c r="D663" s="94"/>
    </row>
    <row r="664" spans="4:4" x14ac:dyDescent="0.2">
      <c r="D664" s="94"/>
    </row>
    <row r="665" spans="4:4" x14ac:dyDescent="0.2">
      <c r="D665" s="94"/>
    </row>
    <row r="666" spans="4:4" x14ac:dyDescent="0.2">
      <c r="D666" s="94"/>
    </row>
    <row r="667" spans="4:4" x14ac:dyDescent="0.2">
      <c r="D667" s="94"/>
    </row>
    <row r="668" spans="4:4" x14ac:dyDescent="0.2">
      <c r="D668" s="94"/>
    </row>
    <row r="669" spans="4:4" x14ac:dyDescent="0.2">
      <c r="D669" s="94"/>
    </row>
    <row r="670" spans="4:4" x14ac:dyDescent="0.2">
      <c r="D670" s="94"/>
    </row>
    <row r="671" spans="4:4" x14ac:dyDescent="0.2">
      <c r="D671" s="94"/>
    </row>
    <row r="672" spans="4:4" x14ac:dyDescent="0.2">
      <c r="D672" s="94"/>
    </row>
    <row r="673" spans="4:4" x14ac:dyDescent="0.2">
      <c r="D673" s="94"/>
    </row>
    <row r="674" spans="4:4" x14ac:dyDescent="0.2">
      <c r="D674" s="94"/>
    </row>
    <row r="675" spans="4:4" x14ac:dyDescent="0.2">
      <c r="D675" s="94"/>
    </row>
    <row r="676" spans="4:4" x14ac:dyDescent="0.2">
      <c r="D676" s="94"/>
    </row>
    <row r="677" spans="4:4" x14ac:dyDescent="0.2">
      <c r="D677" s="94"/>
    </row>
    <row r="678" spans="4:4" x14ac:dyDescent="0.2">
      <c r="D678" s="94"/>
    </row>
    <row r="679" spans="4:4" x14ac:dyDescent="0.2">
      <c r="D679" s="94"/>
    </row>
    <row r="680" spans="4:4" x14ac:dyDescent="0.2">
      <c r="D680" s="94"/>
    </row>
    <row r="681" spans="4:4" x14ac:dyDescent="0.2">
      <c r="D681" s="94"/>
    </row>
    <row r="682" spans="4:4" x14ac:dyDescent="0.2">
      <c r="D682" s="94"/>
    </row>
    <row r="683" spans="4:4" x14ac:dyDescent="0.2">
      <c r="D683" s="94"/>
    </row>
    <row r="684" spans="4:4" x14ac:dyDescent="0.2">
      <c r="D684" s="94"/>
    </row>
    <row r="685" spans="4:4" x14ac:dyDescent="0.2">
      <c r="D685" s="94"/>
    </row>
    <row r="686" spans="4:4" x14ac:dyDescent="0.2">
      <c r="D686" s="94"/>
    </row>
    <row r="687" spans="4:4" x14ac:dyDescent="0.2">
      <c r="D687" s="94"/>
    </row>
    <row r="688" spans="4:4" x14ac:dyDescent="0.2">
      <c r="D688" s="94"/>
    </row>
    <row r="689" spans="4:4" x14ac:dyDescent="0.2">
      <c r="D689" s="94"/>
    </row>
    <row r="690" spans="4:4" x14ac:dyDescent="0.2">
      <c r="D690" s="94"/>
    </row>
    <row r="691" spans="4:4" x14ac:dyDescent="0.2">
      <c r="D691" s="94"/>
    </row>
    <row r="692" spans="4:4" x14ac:dyDescent="0.2">
      <c r="D692" s="94"/>
    </row>
    <row r="693" spans="4:4" x14ac:dyDescent="0.2">
      <c r="D693" s="94"/>
    </row>
    <row r="694" spans="4:4" x14ac:dyDescent="0.2">
      <c r="D694" s="94"/>
    </row>
    <row r="695" spans="4:4" x14ac:dyDescent="0.2">
      <c r="D695" s="94"/>
    </row>
    <row r="696" spans="4:4" x14ac:dyDescent="0.2">
      <c r="D696" s="94"/>
    </row>
    <row r="697" spans="4:4" x14ac:dyDescent="0.2">
      <c r="D697" s="94"/>
    </row>
    <row r="698" spans="4:4" x14ac:dyDescent="0.2">
      <c r="D698" s="94"/>
    </row>
    <row r="699" spans="4:4" x14ac:dyDescent="0.2">
      <c r="D699" s="94"/>
    </row>
    <row r="700" spans="4:4" x14ac:dyDescent="0.2">
      <c r="D700" s="94"/>
    </row>
    <row r="701" spans="4:4" x14ac:dyDescent="0.2">
      <c r="D701" s="94"/>
    </row>
    <row r="702" spans="4:4" x14ac:dyDescent="0.2">
      <c r="D702" s="94"/>
    </row>
    <row r="703" spans="4:4" x14ac:dyDescent="0.2">
      <c r="D703" s="94"/>
    </row>
    <row r="704" spans="4:4" x14ac:dyDescent="0.2">
      <c r="D704" s="94"/>
    </row>
    <row r="705" spans="4:4" x14ac:dyDescent="0.2">
      <c r="D705" s="94"/>
    </row>
    <row r="706" spans="4:4" x14ac:dyDescent="0.2">
      <c r="D706" s="94"/>
    </row>
    <row r="707" spans="4:4" x14ac:dyDescent="0.2">
      <c r="D707" s="94"/>
    </row>
    <row r="708" spans="4:4" x14ac:dyDescent="0.2">
      <c r="D708" s="94"/>
    </row>
    <row r="709" spans="4:4" x14ac:dyDescent="0.2">
      <c r="D709" s="94"/>
    </row>
    <row r="710" spans="4:4" x14ac:dyDescent="0.2">
      <c r="D710" s="94"/>
    </row>
    <row r="711" spans="4:4" x14ac:dyDescent="0.2">
      <c r="D711" s="94"/>
    </row>
    <row r="712" spans="4:4" x14ac:dyDescent="0.2">
      <c r="D712" s="94"/>
    </row>
    <row r="713" spans="4:4" x14ac:dyDescent="0.2">
      <c r="D713" s="94"/>
    </row>
    <row r="714" spans="4:4" x14ac:dyDescent="0.2">
      <c r="D714" s="94"/>
    </row>
    <row r="715" spans="4:4" x14ac:dyDescent="0.2">
      <c r="D715" s="94"/>
    </row>
    <row r="716" spans="4:4" x14ac:dyDescent="0.2">
      <c r="D716" s="94"/>
    </row>
    <row r="717" spans="4:4" x14ac:dyDescent="0.2">
      <c r="D717" s="94"/>
    </row>
    <row r="718" spans="4:4" x14ac:dyDescent="0.2">
      <c r="D718" s="94"/>
    </row>
    <row r="719" spans="4:4" x14ac:dyDescent="0.2">
      <c r="D719" s="94"/>
    </row>
    <row r="720" spans="4:4" x14ac:dyDescent="0.2">
      <c r="D720" s="94"/>
    </row>
    <row r="721" spans="4:4" x14ac:dyDescent="0.2">
      <c r="D721" s="94"/>
    </row>
    <row r="722" spans="4:4" x14ac:dyDescent="0.2">
      <c r="D722" s="94"/>
    </row>
    <row r="723" spans="4:4" x14ac:dyDescent="0.2">
      <c r="D723" s="94"/>
    </row>
    <row r="724" spans="4:4" x14ac:dyDescent="0.2">
      <c r="D724" s="94"/>
    </row>
    <row r="725" spans="4:4" x14ac:dyDescent="0.2">
      <c r="D725" s="94"/>
    </row>
    <row r="726" spans="4:4" x14ac:dyDescent="0.2">
      <c r="D726" s="94"/>
    </row>
    <row r="727" spans="4:4" x14ac:dyDescent="0.2">
      <c r="D727" s="94"/>
    </row>
    <row r="728" spans="4:4" x14ac:dyDescent="0.2">
      <c r="D728" s="94"/>
    </row>
    <row r="729" spans="4:4" x14ac:dyDescent="0.2">
      <c r="D729" s="94"/>
    </row>
    <row r="730" spans="4:4" x14ac:dyDescent="0.2">
      <c r="D730" s="94"/>
    </row>
    <row r="731" spans="4:4" x14ac:dyDescent="0.2">
      <c r="D731" s="94"/>
    </row>
    <row r="732" spans="4:4" x14ac:dyDescent="0.2">
      <c r="D732" s="94"/>
    </row>
    <row r="733" spans="4:4" x14ac:dyDescent="0.2">
      <c r="D733" s="94"/>
    </row>
    <row r="734" spans="4:4" x14ac:dyDescent="0.2">
      <c r="D734" s="94"/>
    </row>
    <row r="735" spans="4:4" x14ac:dyDescent="0.2">
      <c r="D735" s="94"/>
    </row>
    <row r="736" spans="4:4" x14ac:dyDescent="0.2">
      <c r="D736" s="94"/>
    </row>
    <row r="737" spans="4:4" x14ac:dyDescent="0.2">
      <c r="D737" s="94"/>
    </row>
    <row r="738" spans="4:4" x14ac:dyDescent="0.2">
      <c r="D738" s="94"/>
    </row>
    <row r="739" spans="4:4" x14ac:dyDescent="0.2">
      <c r="D739" s="94"/>
    </row>
    <row r="740" spans="4:4" x14ac:dyDescent="0.2">
      <c r="D740" s="94"/>
    </row>
    <row r="741" spans="4:4" x14ac:dyDescent="0.2">
      <c r="D741" s="94"/>
    </row>
    <row r="742" spans="4:4" x14ac:dyDescent="0.2">
      <c r="D742" s="94"/>
    </row>
    <row r="743" spans="4:4" x14ac:dyDescent="0.2">
      <c r="D743" s="94"/>
    </row>
    <row r="744" spans="4:4" x14ac:dyDescent="0.2">
      <c r="D744" s="94"/>
    </row>
    <row r="745" spans="4:4" x14ac:dyDescent="0.2">
      <c r="D745" s="94"/>
    </row>
    <row r="746" spans="4:4" x14ac:dyDescent="0.2">
      <c r="D746" s="94"/>
    </row>
    <row r="747" spans="4:4" x14ac:dyDescent="0.2">
      <c r="D747" s="94"/>
    </row>
    <row r="748" spans="4:4" x14ac:dyDescent="0.2">
      <c r="D748" s="94"/>
    </row>
    <row r="749" spans="4:4" x14ac:dyDescent="0.2">
      <c r="D749" s="94"/>
    </row>
    <row r="750" spans="4:4" x14ac:dyDescent="0.2">
      <c r="D750" s="94"/>
    </row>
    <row r="751" spans="4:4" x14ac:dyDescent="0.2">
      <c r="D751" s="94"/>
    </row>
    <row r="752" spans="4:4" x14ac:dyDescent="0.2">
      <c r="D752" s="94"/>
    </row>
    <row r="753" spans="4:4" x14ac:dyDescent="0.2">
      <c r="D753" s="94"/>
    </row>
    <row r="754" spans="4:4" x14ac:dyDescent="0.2">
      <c r="D754" s="94"/>
    </row>
    <row r="755" spans="4:4" x14ac:dyDescent="0.2">
      <c r="D755" s="94"/>
    </row>
    <row r="756" spans="4:4" x14ac:dyDescent="0.2">
      <c r="D756" s="94"/>
    </row>
    <row r="757" spans="4:4" x14ac:dyDescent="0.2">
      <c r="D757" s="94"/>
    </row>
    <row r="758" spans="4:4" x14ac:dyDescent="0.2">
      <c r="D758" s="94"/>
    </row>
    <row r="759" spans="4:4" x14ac:dyDescent="0.2">
      <c r="D759" s="94"/>
    </row>
    <row r="760" spans="4:4" x14ac:dyDescent="0.2">
      <c r="D760" s="94"/>
    </row>
    <row r="761" spans="4:4" x14ac:dyDescent="0.2">
      <c r="D761" s="94"/>
    </row>
    <row r="762" spans="4:4" x14ac:dyDescent="0.2">
      <c r="D762" s="94"/>
    </row>
    <row r="763" spans="4:4" x14ac:dyDescent="0.2">
      <c r="D763" s="94"/>
    </row>
    <row r="764" spans="4:4" x14ac:dyDescent="0.2">
      <c r="D764" s="94"/>
    </row>
    <row r="765" spans="4:4" x14ac:dyDescent="0.2">
      <c r="D765" s="94"/>
    </row>
    <row r="766" spans="4:4" x14ac:dyDescent="0.2">
      <c r="D766" s="94"/>
    </row>
    <row r="767" spans="4:4" x14ac:dyDescent="0.2">
      <c r="D767" s="94"/>
    </row>
    <row r="768" spans="4:4" x14ac:dyDescent="0.2">
      <c r="D768" s="94"/>
    </row>
    <row r="769" spans="4:4" x14ac:dyDescent="0.2">
      <c r="D769" s="94"/>
    </row>
    <row r="770" spans="4:4" x14ac:dyDescent="0.2">
      <c r="D770" s="94"/>
    </row>
    <row r="771" spans="4:4" x14ac:dyDescent="0.2">
      <c r="D771" s="94"/>
    </row>
    <row r="772" spans="4:4" x14ac:dyDescent="0.2">
      <c r="D772" s="94"/>
    </row>
    <row r="773" spans="4:4" x14ac:dyDescent="0.2">
      <c r="D773" s="94"/>
    </row>
    <row r="774" spans="4:4" x14ac:dyDescent="0.2">
      <c r="D774" s="94"/>
    </row>
    <row r="775" spans="4:4" x14ac:dyDescent="0.2">
      <c r="D775" s="94"/>
    </row>
    <row r="776" spans="4:4" x14ac:dyDescent="0.2">
      <c r="D776" s="94"/>
    </row>
    <row r="777" spans="4:4" x14ac:dyDescent="0.2">
      <c r="D777" s="94"/>
    </row>
    <row r="778" spans="4:4" x14ac:dyDescent="0.2">
      <c r="D778" s="94"/>
    </row>
    <row r="779" spans="4:4" x14ac:dyDescent="0.2">
      <c r="D779" s="94"/>
    </row>
    <row r="780" spans="4:4" x14ac:dyDescent="0.2">
      <c r="D780" s="94"/>
    </row>
    <row r="781" spans="4:4" x14ac:dyDescent="0.2">
      <c r="D781" s="94"/>
    </row>
    <row r="782" spans="4:4" x14ac:dyDescent="0.2">
      <c r="D782" s="94"/>
    </row>
    <row r="783" spans="4:4" x14ac:dyDescent="0.2">
      <c r="D783" s="94"/>
    </row>
    <row r="784" spans="4:4" x14ac:dyDescent="0.2">
      <c r="D784" s="94"/>
    </row>
    <row r="785" spans="4:4" x14ac:dyDescent="0.2">
      <c r="D785" s="94"/>
    </row>
    <row r="786" spans="4:4" x14ac:dyDescent="0.2">
      <c r="D786" s="94"/>
    </row>
    <row r="787" spans="4:4" x14ac:dyDescent="0.2">
      <c r="D787" s="94"/>
    </row>
    <row r="788" spans="4:4" x14ac:dyDescent="0.2">
      <c r="D788" s="94"/>
    </row>
    <row r="789" spans="4:4" x14ac:dyDescent="0.2">
      <c r="D789" s="94"/>
    </row>
    <row r="790" spans="4:4" x14ac:dyDescent="0.2">
      <c r="D790" s="94"/>
    </row>
    <row r="791" spans="4:4" x14ac:dyDescent="0.2">
      <c r="D791" s="94"/>
    </row>
    <row r="792" spans="4:4" x14ac:dyDescent="0.2">
      <c r="D792" s="94"/>
    </row>
    <row r="793" spans="4:4" x14ac:dyDescent="0.2">
      <c r="D793" s="94"/>
    </row>
    <row r="794" spans="4:4" x14ac:dyDescent="0.2">
      <c r="D794" s="94"/>
    </row>
    <row r="795" spans="4:4" x14ac:dyDescent="0.2">
      <c r="D795" s="94"/>
    </row>
    <row r="796" spans="4:4" x14ac:dyDescent="0.2">
      <c r="D796" s="94"/>
    </row>
    <row r="797" spans="4:4" x14ac:dyDescent="0.2">
      <c r="D797" s="94"/>
    </row>
    <row r="798" spans="4:4" x14ac:dyDescent="0.2">
      <c r="D798" s="94"/>
    </row>
    <row r="799" spans="4:4" x14ac:dyDescent="0.2">
      <c r="D799" s="94"/>
    </row>
    <row r="800" spans="4:4" x14ac:dyDescent="0.2">
      <c r="D800" s="94"/>
    </row>
    <row r="801" spans="4:4" x14ac:dyDescent="0.2">
      <c r="D801" s="94"/>
    </row>
    <row r="802" spans="4:4" x14ac:dyDescent="0.2">
      <c r="D802" s="94"/>
    </row>
    <row r="803" spans="4:4" x14ac:dyDescent="0.2">
      <c r="D803" s="94"/>
    </row>
    <row r="804" spans="4:4" x14ac:dyDescent="0.2">
      <c r="D804" s="94"/>
    </row>
    <row r="805" spans="4:4" x14ac:dyDescent="0.2">
      <c r="D805" s="94"/>
    </row>
    <row r="806" spans="4:4" x14ac:dyDescent="0.2">
      <c r="D806" s="94"/>
    </row>
    <row r="807" spans="4:4" x14ac:dyDescent="0.2">
      <c r="D807" s="94"/>
    </row>
    <row r="808" spans="4:4" x14ac:dyDescent="0.2">
      <c r="D808" s="94"/>
    </row>
    <row r="809" spans="4:4" x14ac:dyDescent="0.2">
      <c r="D809" s="94"/>
    </row>
    <row r="810" spans="4:4" x14ac:dyDescent="0.2">
      <c r="D810" s="94"/>
    </row>
    <row r="811" spans="4:4" x14ac:dyDescent="0.2">
      <c r="D811" s="94"/>
    </row>
    <row r="812" spans="4:4" x14ac:dyDescent="0.2">
      <c r="D812" s="94"/>
    </row>
    <row r="813" spans="4:4" x14ac:dyDescent="0.2">
      <c r="D813" s="94"/>
    </row>
    <row r="814" spans="4:4" x14ac:dyDescent="0.2">
      <c r="D814" s="94"/>
    </row>
    <row r="815" spans="4:4" x14ac:dyDescent="0.2">
      <c r="D815" s="94"/>
    </row>
    <row r="816" spans="4:4" x14ac:dyDescent="0.2">
      <c r="D816" s="94"/>
    </row>
    <row r="817" spans="4:4" x14ac:dyDescent="0.2">
      <c r="D817" s="94"/>
    </row>
    <row r="818" spans="4:4" x14ac:dyDescent="0.2">
      <c r="D818" s="94"/>
    </row>
    <row r="819" spans="4:4" x14ac:dyDescent="0.2">
      <c r="D819" s="94"/>
    </row>
    <row r="820" spans="4:4" x14ac:dyDescent="0.2">
      <c r="D820" s="94"/>
    </row>
    <row r="821" spans="4:4" x14ac:dyDescent="0.2">
      <c r="D821" s="94"/>
    </row>
    <row r="822" spans="4:4" x14ac:dyDescent="0.2">
      <c r="D822" s="94"/>
    </row>
    <row r="823" spans="4:4" x14ac:dyDescent="0.2">
      <c r="D823" s="94"/>
    </row>
    <row r="824" spans="4:4" x14ac:dyDescent="0.2">
      <c r="D824" s="94"/>
    </row>
    <row r="825" spans="4:4" x14ac:dyDescent="0.2">
      <c r="D825" s="94"/>
    </row>
    <row r="826" spans="4:4" x14ac:dyDescent="0.2">
      <c r="D826" s="94"/>
    </row>
    <row r="827" spans="4:4" x14ac:dyDescent="0.2">
      <c r="D827" s="94"/>
    </row>
    <row r="828" spans="4:4" x14ac:dyDescent="0.2">
      <c r="D828" s="94"/>
    </row>
    <row r="829" spans="4:4" x14ac:dyDescent="0.2">
      <c r="D829" s="94"/>
    </row>
    <row r="830" spans="4:4" x14ac:dyDescent="0.2">
      <c r="D830" s="94"/>
    </row>
    <row r="831" spans="4:4" x14ac:dyDescent="0.2">
      <c r="D831" s="94"/>
    </row>
    <row r="832" spans="4:4" x14ac:dyDescent="0.2">
      <c r="D832" s="94"/>
    </row>
    <row r="833" spans="4:4" x14ac:dyDescent="0.2">
      <c r="D833" s="94"/>
    </row>
    <row r="834" spans="4:4" x14ac:dyDescent="0.2">
      <c r="D834" s="94"/>
    </row>
    <row r="835" spans="4:4" x14ac:dyDescent="0.2">
      <c r="D835" s="94"/>
    </row>
    <row r="836" spans="4:4" x14ac:dyDescent="0.2">
      <c r="D836" s="94"/>
    </row>
    <row r="837" spans="4:4" x14ac:dyDescent="0.2">
      <c r="D837" s="94"/>
    </row>
    <row r="838" spans="4:4" x14ac:dyDescent="0.2">
      <c r="D838" s="94"/>
    </row>
    <row r="839" spans="4:4" x14ac:dyDescent="0.2">
      <c r="D839" s="94"/>
    </row>
    <row r="840" spans="4:4" x14ac:dyDescent="0.2">
      <c r="D840" s="94"/>
    </row>
    <row r="841" spans="4:4" x14ac:dyDescent="0.2">
      <c r="D841" s="94"/>
    </row>
    <row r="842" spans="4:4" x14ac:dyDescent="0.2">
      <c r="D842" s="94"/>
    </row>
    <row r="843" spans="4:4" x14ac:dyDescent="0.2">
      <c r="D843" s="94"/>
    </row>
    <row r="844" spans="4:4" x14ac:dyDescent="0.2">
      <c r="D844" s="94"/>
    </row>
    <row r="845" spans="4:4" x14ac:dyDescent="0.2">
      <c r="D845" s="94"/>
    </row>
    <row r="846" spans="4:4" x14ac:dyDescent="0.2">
      <c r="D846" s="94"/>
    </row>
    <row r="847" spans="4:4" x14ac:dyDescent="0.2">
      <c r="D847" s="94"/>
    </row>
    <row r="848" spans="4:4" x14ac:dyDescent="0.2">
      <c r="D848" s="94"/>
    </row>
    <row r="849" spans="4:4" x14ac:dyDescent="0.2">
      <c r="D849" s="94"/>
    </row>
    <row r="850" spans="4:4" x14ac:dyDescent="0.2">
      <c r="D850" s="94"/>
    </row>
    <row r="851" spans="4:4" x14ac:dyDescent="0.2">
      <c r="D851" s="94"/>
    </row>
    <row r="852" spans="4:4" x14ac:dyDescent="0.2">
      <c r="D852" s="94"/>
    </row>
    <row r="853" spans="4:4" x14ac:dyDescent="0.2">
      <c r="D853" s="94"/>
    </row>
    <row r="854" spans="4:4" x14ac:dyDescent="0.2">
      <c r="D854" s="94"/>
    </row>
    <row r="855" spans="4:4" x14ac:dyDescent="0.2">
      <c r="D855" s="94"/>
    </row>
    <row r="856" spans="4:4" x14ac:dyDescent="0.2">
      <c r="D856" s="94"/>
    </row>
    <row r="857" spans="4:4" x14ac:dyDescent="0.2">
      <c r="D857" s="94"/>
    </row>
    <row r="858" spans="4:4" x14ac:dyDescent="0.2">
      <c r="D858" s="94"/>
    </row>
    <row r="859" spans="4:4" x14ac:dyDescent="0.2">
      <c r="D859" s="94"/>
    </row>
    <row r="860" spans="4:4" x14ac:dyDescent="0.2">
      <c r="D860" s="94"/>
    </row>
    <row r="861" spans="4:4" x14ac:dyDescent="0.2">
      <c r="D861" s="94"/>
    </row>
    <row r="862" spans="4:4" x14ac:dyDescent="0.2">
      <c r="D862" s="94"/>
    </row>
    <row r="863" spans="4:4" x14ac:dyDescent="0.2">
      <c r="D863" s="94"/>
    </row>
    <row r="864" spans="4:4" x14ac:dyDescent="0.2">
      <c r="D864" s="94"/>
    </row>
    <row r="865" spans="4:4" x14ac:dyDescent="0.2">
      <c r="D865" s="94"/>
    </row>
    <row r="866" spans="4:4" x14ac:dyDescent="0.2">
      <c r="D866" s="94"/>
    </row>
    <row r="867" spans="4:4" x14ac:dyDescent="0.2">
      <c r="D867" s="94"/>
    </row>
    <row r="868" spans="4:4" x14ac:dyDescent="0.2">
      <c r="D868" s="94"/>
    </row>
    <row r="869" spans="4:4" x14ac:dyDescent="0.2">
      <c r="D869" s="94"/>
    </row>
    <row r="870" spans="4:4" x14ac:dyDescent="0.2">
      <c r="D870" s="94"/>
    </row>
    <row r="871" spans="4:4" x14ac:dyDescent="0.2">
      <c r="D871" s="94"/>
    </row>
    <row r="872" spans="4:4" x14ac:dyDescent="0.2">
      <c r="D872" s="94"/>
    </row>
    <row r="873" spans="4:4" x14ac:dyDescent="0.2">
      <c r="D873" s="94"/>
    </row>
    <row r="874" spans="4:4" x14ac:dyDescent="0.2">
      <c r="D874" s="94"/>
    </row>
    <row r="875" spans="4:4" x14ac:dyDescent="0.2">
      <c r="D875" s="94"/>
    </row>
    <row r="876" spans="4:4" x14ac:dyDescent="0.2">
      <c r="D876" s="94"/>
    </row>
    <row r="877" spans="4:4" x14ac:dyDescent="0.2">
      <c r="D877" s="94"/>
    </row>
    <row r="878" spans="4:4" x14ac:dyDescent="0.2">
      <c r="D878" s="94"/>
    </row>
    <row r="879" spans="4:4" x14ac:dyDescent="0.2">
      <c r="D879" s="94"/>
    </row>
    <row r="880" spans="4:4" x14ac:dyDescent="0.2">
      <c r="D880" s="94"/>
    </row>
    <row r="881" spans="4:4" x14ac:dyDescent="0.2">
      <c r="D881" s="94"/>
    </row>
    <row r="882" spans="4:4" x14ac:dyDescent="0.2">
      <c r="D882" s="94"/>
    </row>
    <row r="883" spans="4:4" x14ac:dyDescent="0.2">
      <c r="D883" s="94"/>
    </row>
    <row r="884" spans="4:4" x14ac:dyDescent="0.2">
      <c r="D884" s="94"/>
    </row>
    <row r="885" spans="4:4" x14ac:dyDescent="0.2">
      <c r="D885" s="94"/>
    </row>
    <row r="886" spans="4:4" x14ac:dyDescent="0.2">
      <c r="D886" s="94"/>
    </row>
    <row r="887" spans="4:4" x14ac:dyDescent="0.2">
      <c r="D887" s="94"/>
    </row>
    <row r="888" spans="4:4" x14ac:dyDescent="0.2">
      <c r="D888" s="94"/>
    </row>
    <row r="889" spans="4:4" x14ac:dyDescent="0.2">
      <c r="D889" s="94"/>
    </row>
    <row r="890" spans="4:4" x14ac:dyDescent="0.2">
      <c r="D890" s="94"/>
    </row>
    <row r="891" spans="4:4" x14ac:dyDescent="0.2">
      <c r="D891" s="94"/>
    </row>
    <row r="892" spans="4:4" x14ac:dyDescent="0.2">
      <c r="D892" s="94"/>
    </row>
    <row r="893" spans="4:4" x14ac:dyDescent="0.2">
      <c r="D893" s="94"/>
    </row>
    <row r="894" spans="4:4" x14ac:dyDescent="0.2">
      <c r="D894" s="94"/>
    </row>
    <row r="895" spans="4:4" x14ac:dyDescent="0.2">
      <c r="D895" s="94"/>
    </row>
    <row r="896" spans="4:4" x14ac:dyDescent="0.2">
      <c r="D896" s="94"/>
    </row>
    <row r="897" spans="4:4" x14ac:dyDescent="0.2">
      <c r="D897" s="94"/>
    </row>
    <row r="898" spans="4:4" x14ac:dyDescent="0.2">
      <c r="D898" s="94"/>
    </row>
    <row r="899" spans="4:4" x14ac:dyDescent="0.2">
      <c r="D899" s="94"/>
    </row>
    <row r="900" spans="4:4" x14ac:dyDescent="0.2">
      <c r="D900" s="94"/>
    </row>
    <row r="901" spans="4:4" x14ac:dyDescent="0.2">
      <c r="D901" s="94"/>
    </row>
    <row r="902" spans="4:4" x14ac:dyDescent="0.2">
      <c r="D902" s="94"/>
    </row>
    <row r="903" spans="4:4" x14ac:dyDescent="0.2">
      <c r="D903" s="94"/>
    </row>
    <row r="904" spans="4:4" x14ac:dyDescent="0.2">
      <c r="D904" s="94"/>
    </row>
    <row r="905" spans="4:4" x14ac:dyDescent="0.2">
      <c r="D905" s="94"/>
    </row>
    <row r="906" spans="4:4" x14ac:dyDescent="0.2">
      <c r="D906" s="94"/>
    </row>
    <row r="907" spans="4:4" x14ac:dyDescent="0.2">
      <c r="D907" s="94"/>
    </row>
    <row r="908" spans="4:4" x14ac:dyDescent="0.2">
      <c r="D908" s="94"/>
    </row>
    <row r="909" spans="4:4" x14ac:dyDescent="0.2">
      <c r="D909" s="94"/>
    </row>
    <row r="910" spans="4:4" x14ac:dyDescent="0.2">
      <c r="D910" s="94"/>
    </row>
    <row r="911" spans="4:4" x14ac:dyDescent="0.2">
      <c r="D911" s="94"/>
    </row>
    <row r="912" spans="4:4" x14ac:dyDescent="0.2">
      <c r="D912" s="94"/>
    </row>
    <row r="913" spans="4:4" x14ac:dyDescent="0.2">
      <c r="D913" s="94"/>
    </row>
    <row r="914" spans="4:4" x14ac:dyDescent="0.2">
      <c r="D914" s="94"/>
    </row>
    <row r="915" spans="4:4" x14ac:dyDescent="0.2">
      <c r="D915" s="94"/>
    </row>
    <row r="916" spans="4:4" x14ac:dyDescent="0.2">
      <c r="D916" s="94"/>
    </row>
    <row r="917" spans="4:4" x14ac:dyDescent="0.2">
      <c r="D917" s="94"/>
    </row>
    <row r="918" spans="4:4" x14ac:dyDescent="0.2">
      <c r="D918" s="94"/>
    </row>
    <row r="919" spans="4:4" x14ac:dyDescent="0.2">
      <c r="D919" s="94"/>
    </row>
    <row r="920" spans="4:4" x14ac:dyDescent="0.2">
      <c r="D920" s="94"/>
    </row>
    <row r="921" spans="4:4" x14ac:dyDescent="0.2">
      <c r="D921" s="94"/>
    </row>
    <row r="922" spans="4:4" x14ac:dyDescent="0.2">
      <c r="D922" s="94"/>
    </row>
    <row r="923" spans="4:4" x14ac:dyDescent="0.2">
      <c r="D923" s="94"/>
    </row>
    <row r="924" spans="4:4" x14ac:dyDescent="0.2">
      <c r="D924" s="94"/>
    </row>
    <row r="925" spans="4:4" x14ac:dyDescent="0.2">
      <c r="D925" s="94"/>
    </row>
    <row r="926" spans="4:4" x14ac:dyDescent="0.2">
      <c r="D926" s="94"/>
    </row>
    <row r="927" spans="4:4" x14ac:dyDescent="0.2">
      <c r="D927" s="94"/>
    </row>
    <row r="928" spans="4:4" x14ac:dyDescent="0.2">
      <c r="D928" s="94"/>
    </row>
    <row r="929" spans="4:4" x14ac:dyDescent="0.2">
      <c r="D929" s="94"/>
    </row>
    <row r="930" spans="4:4" x14ac:dyDescent="0.2">
      <c r="D930" s="94"/>
    </row>
    <row r="931" spans="4:4" x14ac:dyDescent="0.2">
      <c r="D931" s="94"/>
    </row>
    <row r="932" spans="4:4" x14ac:dyDescent="0.2">
      <c r="D932" s="94"/>
    </row>
    <row r="933" spans="4:4" x14ac:dyDescent="0.2">
      <c r="D933" s="94"/>
    </row>
    <row r="934" spans="4:4" x14ac:dyDescent="0.2">
      <c r="D934" s="94"/>
    </row>
    <row r="935" spans="4:4" x14ac:dyDescent="0.2">
      <c r="D935" s="94"/>
    </row>
    <row r="936" spans="4:4" x14ac:dyDescent="0.2">
      <c r="D936" s="94"/>
    </row>
    <row r="937" spans="4:4" x14ac:dyDescent="0.2">
      <c r="D937" s="94"/>
    </row>
    <row r="938" spans="4:4" x14ac:dyDescent="0.2">
      <c r="D938" s="94"/>
    </row>
    <row r="939" spans="4:4" x14ac:dyDescent="0.2">
      <c r="D939" s="94"/>
    </row>
    <row r="940" spans="4:4" x14ac:dyDescent="0.2">
      <c r="D940" s="94"/>
    </row>
    <row r="941" spans="4:4" x14ac:dyDescent="0.2">
      <c r="D941" s="94"/>
    </row>
    <row r="942" spans="4:4" x14ac:dyDescent="0.2">
      <c r="D942" s="94"/>
    </row>
    <row r="943" spans="4:4" x14ac:dyDescent="0.2">
      <c r="D943" s="94"/>
    </row>
    <row r="944" spans="4:4" x14ac:dyDescent="0.2">
      <c r="D944" s="94"/>
    </row>
    <row r="945" spans="4:4" x14ac:dyDescent="0.2">
      <c r="D945" s="94"/>
    </row>
    <row r="946" spans="4:4" x14ac:dyDescent="0.2">
      <c r="D946" s="94"/>
    </row>
    <row r="947" spans="4:4" x14ac:dyDescent="0.2">
      <c r="D947" s="94"/>
    </row>
    <row r="948" spans="4:4" x14ac:dyDescent="0.2">
      <c r="D948" s="94"/>
    </row>
    <row r="949" spans="4:4" x14ac:dyDescent="0.2">
      <c r="D949" s="94"/>
    </row>
    <row r="950" spans="4:4" x14ac:dyDescent="0.2">
      <c r="D950" s="94"/>
    </row>
    <row r="951" spans="4:4" x14ac:dyDescent="0.2">
      <c r="D951" s="94"/>
    </row>
    <row r="952" spans="4:4" x14ac:dyDescent="0.2">
      <c r="D952" s="94"/>
    </row>
    <row r="953" spans="4:4" x14ac:dyDescent="0.2">
      <c r="D953" s="94"/>
    </row>
    <row r="954" spans="4:4" x14ac:dyDescent="0.2">
      <c r="D954" s="94"/>
    </row>
    <row r="955" spans="4:4" x14ac:dyDescent="0.2">
      <c r="D955" s="94"/>
    </row>
    <row r="956" spans="4:4" x14ac:dyDescent="0.2">
      <c r="D956" s="94"/>
    </row>
    <row r="957" spans="4:4" x14ac:dyDescent="0.2">
      <c r="D957" s="94"/>
    </row>
    <row r="958" spans="4:4" x14ac:dyDescent="0.2">
      <c r="D958" s="94"/>
    </row>
    <row r="959" spans="4:4" x14ac:dyDescent="0.2">
      <c r="D959" s="94"/>
    </row>
    <row r="960" spans="4:4" x14ac:dyDescent="0.2">
      <c r="D960" s="94"/>
    </row>
    <row r="961" spans="4:4" x14ac:dyDescent="0.2">
      <c r="D961" s="94"/>
    </row>
    <row r="962" spans="4:4" x14ac:dyDescent="0.2">
      <c r="D962" s="94"/>
    </row>
    <row r="963" spans="4:4" x14ac:dyDescent="0.2">
      <c r="D963" s="94"/>
    </row>
    <row r="964" spans="4:4" x14ac:dyDescent="0.2">
      <c r="D964" s="94"/>
    </row>
    <row r="965" spans="4:4" x14ac:dyDescent="0.2">
      <c r="D965" s="94"/>
    </row>
    <row r="966" spans="4:4" x14ac:dyDescent="0.2">
      <c r="D966" s="94"/>
    </row>
    <row r="967" spans="4:4" x14ac:dyDescent="0.2">
      <c r="D967" s="94"/>
    </row>
    <row r="968" spans="4:4" x14ac:dyDescent="0.2">
      <c r="D968" s="94"/>
    </row>
    <row r="969" spans="4:4" x14ac:dyDescent="0.2">
      <c r="D969" s="94"/>
    </row>
    <row r="970" spans="4:4" x14ac:dyDescent="0.2">
      <c r="D970" s="94"/>
    </row>
    <row r="971" spans="4:4" x14ac:dyDescent="0.2">
      <c r="D971" s="94"/>
    </row>
    <row r="972" spans="4:4" x14ac:dyDescent="0.2">
      <c r="D972" s="94"/>
    </row>
    <row r="973" spans="4:4" x14ac:dyDescent="0.2">
      <c r="D973" s="94"/>
    </row>
    <row r="974" spans="4:4" x14ac:dyDescent="0.2">
      <c r="D974" s="94"/>
    </row>
    <row r="975" spans="4:4" x14ac:dyDescent="0.2">
      <c r="D975" s="94"/>
    </row>
    <row r="976" spans="4:4" x14ac:dyDescent="0.2">
      <c r="D976" s="94"/>
    </row>
    <row r="977" spans="4:4" x14ac:dyDescent="0.2">
      <c r="D977" s="94"/>
    </row>
    <row r="978" spans="4:4" x14ac:dyDescent="0.2">
      <c r="D978" s="94"/>
    </row>
    <row r="979" spans="4:4" x14ac:dyDescent="0.2">
      <c r="D979" s="94"/>
    </row>
    <row r="980" spans="4:4" x14ac:dyDescent="0.2">
      <c r="D980" s="94"/>
    </row>
    <row r="981" spans="4:4" x14ac:dyDescent="0.2">
      <c r="D981" s="94"/>
    </row>
    <row r="982" spans="4:4" x14ac:dyDescent="0.2">
      <c r="D982" s="94"/>
    </row>
    <row r="983" spans="4:4" x14ac:dyDescent="0.2">
      <c r="D983" s="94"/>
    </row>
    <row r="984" spans="4:4" x14ac:dyDescent="0.2">
      <c r="D984" s="94"/>
    </row>
    <row r="985" spans="4:4" x14ac:dyDescent="0.2">
      <c r="D985" s="94"/>
    </row>
    <row r="986" spans="4:4" x14ac:dyDescent="0.2">
      <c r="D986" s="94"/>
    </row>
    <row r="987" spans="4:4" x14ac:dyDescent="0.2">
      <c r="D987" s="94"/>
    </row>
    <row r="988" spans="4:4" x14ac:dyDescent="0.2">
      <c r="D988" s="94"/>
    </row>
    <row r="989" spans="4:4" x14ac:dyDescent="0.2">
      <c r="D989" s="94"/>
    </row>
    <row r="990" spans="4:4" x14ac:dyDescent="0.2">
      <c r="D990" s="94"/>
    </row>
    <row r="991" spans="4:4" x14ac:dyDescent="0.2">
      <c r="D991" s="94"/>
    </row>
    <row r="992" spans="4:4" x14ac:dyDescent="0.2">
      <c r="D992" s="94"/>
    </row>
    <row r="993" spans="4:4" x14ac:dyDescent="0.2">
      <c r="D993" s="94"/>
    </row>
    <row r="994" spans="4:4" x14ac:dyDescent="0.2">
      <c r="D994" s="94"/>
    </row>
    <row r="995" spans="4:4" x14ac:dyDescent="0.2">
      <c r="D995" s="94"/>
    </row>
    <row r="996" spans="4:4" x14ac:dyDescent="0.2">
      <c r="D996" s="94"/>
    </row>
    <row r="997" spans="4:4" x14ac:dyDescent="0.2">
      <c r="D997" s="94"/>
    </row>
    <row r="998" spans="4:4" x14ac:dyDescent="0.2">
      <c r="D998" s="94"/>
    </row>
    <row r="999" spans="4:4" x14ac:dyDescent="0.2">
      <c r="D999" s="94"/>
    </row>
    <row r="1000" spans="4:4" x14ac:dyDescent="0.2">
      <c r="D1000" s="94"/>
    </row>
    <row r="1001" spans="4:4" x14ac:dyDescent="0.2">
      <c r="D1001" s="94"/>
    </row>
    <row r="1002" spans="4:4" x14ac:dyDescent="0.2">
      <c r="D1002" s="94"/>
    </row>
    <row r="1003" spans="4:4" x14ac:dyDescent="0.2">
      <c r="D1003" s="94"/>
    </row>
    <row r="1004" spans="4:4" x14ac:dyDescent="0.2">
      <c r="D1004" s="94"/>
    </row>
    <row r="1005" spans="4:4" x14ac:dyDescent="0.2">
      <c r="D1005" s="94"/>
    </row>
    <row r="1006" spans="4:4" x14ac:dyDescent="0.2">
      <c r="D1006" s="94"/>
    </row>
    <row r="1007" spans="4:4" x14ac:dyDescent="0.2">
      <c r="D1007" s="94"/>
    </row>
    <row r="1008" spans="4:4" x14ac:dyDescent="0.2">
      <c r="D1008" s="94"/>
    </row>
    <row r="1009" spans="4:4" x14ac:dyDescent="0.2">
      <c r="D1009" s="94"/>
    </row>
    <row r="1010" spans="4:4" x14ac:dyDescent="0.2">
      <c r="D1010" s="94"/>
    </row>
    <row r="1011" spans="4:4" x14ac:dyDescent="0.2">
      <c r="D1011" s="94"/>
    </row>
    <row r="1012" spans="4:4" x14ac:dyDescent="0.2">
      <c r="D1012" s="94"/>
    </row>
    <row r="1013" spans="4:4" x14ac:dyDescent="0.2">
      <c r="D1013" s="94"/>
    </row>
    <row r="1014" spans="4:4" x14ac:dyDescent="0.2">
      <c r="D1014" s="94"/>
    </row>
    <row r="1015" spans="4:4" x14ac:dyDescent="0.2">
      <c r="D1015" s="94"/>
    </row>
    <row r="1016" spans="4:4" x14ac:dyDescent="0.2">
      <c r="D1016" s="94"/>
    </row>
    <row r="1017" spans="4:4" x14ac:dyDescent="0.2">
      <c r="D1017" s="94"/>
    </row>
    <row r="1018" spans="4:4" x14ac:dyDescent="0.2">
      <c r="D1018" s="94"/>
    </row>
    <row r="1019" spans="4:4" x14ac:dyDescent="0.2">
      <c r="D1019" s="94"/>
    </row>
    <row r="1020" spans="4:4" x14ac:dyDescent="0.2">
      <c r="D1020" s="94"/>
    </row>
    <row r="1021" spans="4:4" x14ac:dyDescent="0.2">
      <c r="D1021" s="94"/>
    </row>
    <row r="1022" spans="4:4" x14ac:dyDescent="0.2">
      <c r="D1022" s="94"/>
    </row>
    <row r="1023" spans="4:4" x14ac:dyDescent="0.2">
      <c r="D1023" s="94"/>
    </row>
    <row r="1024" spans="4:4" x14ac:dyDescent="0.2">
      <c r="D1024" s="94"/>
    </row>
    <row r="1025" spans="4:4" x14ac:dyDescent="0.2">
      <c r="D1025" s="94"/>
    </row>
    <row r="1026" spans="4:4" x14ac:dyDescent="0.2">
      <c r="D1026" s="94"/>
    </row>
    <row r="1027" spans="4:4" x14ac:dyDescent="0.2">
      <c r="D1027" s="94"/>
    </row>
    <row r="1028" spans="4:4" x14ac:dyDescent="0.2">
      <c r="D1028" s="94"/>
    </row>
    <row r="1029" spans="4:4" x14ac:dyDescent="0.2">
      <c r="D1029" s="94"/>
    </row>
    <row r="1030" spans="4:4" x14ac:dyDescent="0.2">
      <c r="D1030" s="94"/>
    </row>
    <row r="1031" spans="4:4" x14ac:dyDescent="0.2">
      <c r="D1031" s="94"/>
    </row>
    <row r="1032" spans="4:4" x14ac:dyDescent="0.2">
      <c r="D1032" s="94"/>
    </row>
    <row r="1033" spans="4:4" x14ac:dyDescent="0.2">
      <c r="D1033" s="94"/>
    </row>
    <row r="1034" spans="4:4" x14ac:dyDescent="0.2">
      <c r="D1034" s="94"/>
    </row>
    <row r="1035" spans="4:4" x14ac:dyDescent="0.2">
      <c r="D1035" s="94"/>
    </row>
    <row r="1036" spans="4:4" x14ac:dyDescent="0.2">
      <c r="D1036" s="94"/>
    </row>
    <row r="1037" spans="4:4" x14ac:dyDescent="0.2">
      <c r="D1037" s="94"/>
    </row>
    <row r="1038" spans="4:4" x14ac:dyDescent="0.2">
      <c r="D1038" s="94"/>
    </row>
    <row r="1039" spans="4:4" x14ac:dyDescent="0.2">
      <c r="D1039" s="94"/>
    </row>
    <row r="1040" spans="4:4" x14ac:dyDescent="0.2">
      <c r="D1040" s="94"/>
    </row>
    <row r="1041" spans="4:4" x14ac:dyDescent="0.2">
      <c r="D1041" s="94"/>
    </row>
    <row r="1042" spans="4:4" x14ac:dyDescent="0.2">
      <c r="D1042" s="94"/>
    </row>
    <row r="1043" spans="4:4" x14ac:dyDescent="0.2">
      <c r="D1043" s="94"/>
    </row>
    <row r="1044" spans="4:4" x14ac:dyDescent="0.2">
      <c r="D1044" s="94"/>
    </row>
    <row r="1045" spans="4:4" x14ac:dyDescent="0.2">
      <c r="D1045" s="94"/>
    </row>
    <row r="1046" spans="4:4" x14ac:dyDescent="0.2">
      <c r="D1046" s="94"/>
    </row>
    <row r="1047" spans="4:4" x14ac:dyDescent="0.2">
      <c r="D1047" s="94"/>
    </row>
    <row r="1048" spans="4:4" x14ac:dyDescent="0.2">
      <c r="D1048" s="94"/>
    </row>
    <row r="1049" spans="4:4" x14ac:dyDescent="0.2">
      <c r="D1049" s="94"/>
    </row>
    <row r="1050" spans="4:4" x14ac:dyDescent="0.2">
      <c r="D1050" s="94"/>
    </row>
    <row r="1051" spans="4:4" x14ac:dyDescent="0.2">
      <c r="D1051" s="94"/>
    </row>
    <row r="1052" spans="4:4" x14ac:dyDescent="0.2">
      <c r="D1052" s="94"/>
    </row>
    <row r="1053" spans="4:4" x14ac:dyDescent="0.2">
      <c r="D1053" s="94"/>
    </row>
    <row r="1054" spans="4:4" x14ac:dyDescent="0.2">
      <c r="D1054" s="94"/>
    </row>
    <row r="1055" spans="4:4" x14ac:dyDescent="0.2">
      <c r="D1055" s="94"/>
    </row>
    <row r="1056" spans="4:4" x14ac:dyDescent="0.2">
      <c r="D1056" s="94"/>
    </row>
    <row r="1057" spans="4:4" x14ac:dyDescent="0.2">
      <c r="D1057" s="94"/>
    </row>
    <row r="1058" spans="4:4" x14ac:dyDescent="0.2">
      <c r="D1058" s="94"/>
    </row>
    <row r="1059" spans="4:4" x14ac:dyDescent="0.2">
      <c r="D1059" s="94"/>
    </row>
    <row r="1060" spans="4:4" x14ac:dyDescent="0.2">
      <c r="D1060" s="94"/>
    </row>
    <row r="1061" spans="4:4" x14ac:dyDescent="0.2">
      <c r="D1061" s="94"/>
    </row>
    <row r="1062" spans="4:4" x14ac:dyDescent="0.2">
      <c r="D1062" s="94"/>
    </row>
    <row r="1063" spans="4:4" x14ac:dyDescent="0.2">
      <c r="D1063" s="94"/>
    </row>
    <row r="1064" spans="4:4" x14ac:dyDescent="0.2">
      <c r="D1064" s="94"/>
    </row>
    <row r="1065" spans="4:4" x14ac:dyDescent="0.2">
      <c r="D1065" s="94"/>
    </row>
    <row r="1066" spans="4:4" x14ac:dyDescent="0.2">
      <c r="D1066" s="94"/>
    </row>
    <row r="1067" spans="4:4" x14ac:dyDescent="0.2">
      <c r="D1067" s="94"/>
    </row>
    <row r="1068" spans="4:4" x14ac:dyDescent="0.2">
      <c r="D1068" s="94"/>
    </row>
    <row r="1069" spans="4:4" x14ac:dyDescent="0.2">
      <c r="D1069" s="94"/>
    </row>
    <row r="1070" spans="4:4" x14ac:dyDescent="0.2">
      <c r="D1070" s="94"/>
    </row>
    <row r="1071" spans="4:4" x14ac:dyDescent="0.2">
      <c r="D1071" s="94"/>
    </row>
    <row r="1072" spans="4:4" x14ac:dyDescent="0.2">
      <c r="D1072" s="94"/>
    </row>
    <row r="1073" spans="4:4" x14ac:dyDescent="0.2">
      <c r="D1073" s="94"/>
    </row>
    <row r="1074" spans="4:4" x14ac:dyDescent="0.2">
      <c r="D1074" s="94"/>
    </row>
    <row r="1075" spans="4:4" x14ac:dyDescent="0.2">
      <c r="D1075" s="94"/>
    </row>
    <row r="1076" spans="4:4" x14ac:dyDescent="0.2">
      <c r="D1076" s="94"/>
    </row>
    <row r="1077" spans="4:4" x14ac:dyDescent="0.2">
      <c r="D1077" s="94"/>
    </row>
    <row r="1078" spans="4:4" x14ac:dyDescent="0.2">
      <c r="D1078" s="94"/>
    </row>
    <row r="1079" spans="4:4" x14ac:dyDescent="0.2">
      <c r="D1079" s="94"/>
    </row>
    <row r="1080" spans="4:4" x14ac:dyDescent="0.2">
      <c r="D1080" s="94"/>
    </row>
    <row r="1081" spans="4:4" x14ac:dyDescent="0.2">
      <c r="D1081" s="94"/>
    </row>
    <row r="1082" spans="4:4" x14ac:dyDescent="0.2">
      <c r="D1082" s="94"/>
    </row>
    <row r="1083" spans="4:4" x14ac:dyDescent="0.2">
      <c r="D1083" s="94"/>
    </row>
    <row r="1084" spans="4:4" x14ac:dyDescent="0.2">
      <c r="D1084" s="94"/>
    </row>
    <row r="1085" spans="4:4" x14ac:dyDescent="0.2">
      <c r="D1085" s="94"/>
    </row>
    <row r="1086" spans="4:4" x14ac:dyDescent="0.2">
      <c r="D1086" s="94"/>
    </row>
    <row r="1087" spans="4:4" x14ac:dyDescent="0.2">
      <c r="D1087" s="94"/>
    </row>
    <row r="1088" spans="4:4" x14ac:dyDescent="0.2">
      <c r="D1088" s="94"/>
    </row>
    <row r="1089" spans="4:4" x14ac:dyDescent="0.2">
      <c r="D1089" s="94"/>
    </row>
    <row r="1090" spans="4:4" x14ac:dyDescent="0.2">
      <c r="D1090" s="94"/>
    </row>
    <row r="1091" spans="4:4" x14ac:dyDescent="0.2">
      <c r="D1091" s="94"/>
    </row>
    <row r="1092" spans="4:4" x14ac:dyDescent="0.2">
      <c r="D1092" s="94"/>
    </row>
    <row r="1093" spans="4:4" x14ac:dyDescent="0.2">
      <c r="D1093" s="94"/>
    </row>
    <row r="1094" spans="4:4" x14ac:dyDescent="0.2">
      <c r="D1094" s="94"/>
    </row>
    <row r="1095" spans="4:4" x14ac:dyDescent="0.2">
      <c r="D1095" s="94"/>
    </row>
    <row r="1096" spans="4:4" x14ac:dyDescent="0.2">
      <c r="D1096" s="94"/>
    </row>
    <row r="1097" spans="4:4" x14ac:dyDescent="0.2">
      <c r="D1097" s="94"/>
    </row>
    <row r="1098" spans="4:4" x14ac:dyDescent="0.2">
      <c r="D1098" s="94"/>
    </row>
    <row r="1099" spans="4:4" x14ac:dyDescent="0.2">
      <c r="D1099" s="94"/>
    </row>
    <row r="1100" spans="4:4" x14ac:dyDescent="0.2">
      <c r="D1100" s="94"/>
    </row>
    <row r="1101" spans="4:4" x14ac:dyDescent="0.2">
      <c r="D1101" s="94"/>
    </row>
    <row r="1102" spans="4:4" x14ac:dyDescent="0.2">
      <c r="D1102" s="94"/>
    </row>
    <row r="1103" spans="4:4" x14ac:dyDescent="0.2">
      <c r="D1103" s="94"/>
    </row>
    <row r="1104" spans="4:4" x14ac:dyDescent="0.2">
      <c r="D1104" s="94"/>
    </row>
    <row r="1105" spans="4:4" x14ac:dyDescent="0.2">
      <c r="D1105" s="94"/>
    </row>
    <row r="1106" spans="4:4" x14ac:dyDescent="0.2">
      <c r="D1106" s="94"/>
    </row>
    <row r="1107" spans="4:4" x14ac:dyDescent="0.2">
      <c r="D1107" s="94"/>
    </row>
    <row r="1108" spans="4:4" x14ac:dyDescent="0.2">
      <c r="D1108" s="94"/>
    </row>
    <row r="1109" spans="4:4" x14ac:dyDescent="0.2">
      <c r="D1109" s="94"/>
    </row>
    <row r="1110" spans="4:4" x14ac:dyDescent="0.2">
      <c r="D1110" s="94"/>
    </row>
    <row r="1111" spans="4:4" x14ac:dyDescent="0.2">
      <c r="D1111" s="94"/>
    </row>
    <row r="1112" spans="4:4" x14ac:dyDescent="0.2">
      <c r="D1112" s="94"/>
    </row>
    <row r="1113" spans="4:4" x14ac:dyDescent="0.2">
      <c r="D1113" s="94"/>
    </row>
    <row r="1114" spans="4:4" x14ac:dyDescent="0.2">
      <c r="D1114" s="94"/>
    </row>
    <row r="1115" spans="4:4" x14ac:dyDescent="0.2">
      <c r="D1115" s="94"/>
    </row>
    <row r="1116" spans="4:4" x14ac:dyDescent="0.2">
      <c r="D1116" s="94"/>
    </row>
    <row r="1117" spans="4:4" x14ac:dyDescent="0.2">
      <c r="D1117" s="94"/>
    </row>
    <row r="1118" spans="4:4" x14ac:dyDescent="0.2">
      <c r="D1118" s="94"/>
    </row>
    <row r="1119" spans="4:4" x14ac:dyDescent="0.2">
      <c r="D1119" s="94"/>
    </row>
    <row r="1120" spans="4:4" x14ac:dyDescent="0.2">
      <c r="D1120" s="94"/>
    </row>
    <row r="1121" spans="4:4" x14ac:dyDescent="0.2">
      <c r="D1121" s="94"/>
    </row>
    <row r="1122" spans="4:4" x14ac:dyDescent="0.2">
      <c r="D1122" s="94"/>
    </row>
    <row r="1123" spans="4:4" x14ac:dyDescent="0.2">
      <c r="D1123" s="94"/>
    </row>
    <row r="1124" spans="4:4" x14ac:dyDescent="0.2">
      <c r="D1124" s="94"/>
    </row>
    <row r="1125" spans="4:4" x14ac:dyDescent="0.2">
      <c r="D1125" s="94"/>
    </row>
    <row r="1126" spans="4:4" x14ac:dyDescent="0.2">
      <c r="D1126" s="94"/>
    </row>
    <row r="1127" spans="4:4" x14ac:dyDescent="0.2">
      <c r="D1127" s="94"/>
    </row>
    <row r="1128" spans="4:4" x14ac:dyDescent="0.2">
      <c r="D1128" s="94"/>
    </row>
    <row r="1129" spans="4:4" x14ac:dyDescent="0.2">
      <c r="D1129" s="94"/>
    </row>
    <row r="1130" spans="4:4" x14ac:dyDescent="0.2">
      <c r="D1130" s="94"/>
    </row>
    <row r="1131" spans="4:4" x14ac:dyDescent="0.2">
      <c r="D1131" s="94"/>
    </row>
    <row r="1132" spans="4:4" x14ac:dyDescent="0.2">
      <c r="D1132" s="94"/>
    </row>
    <row r="1133" spans="4:4" x14ac:dyDescent="0.2">
      <c r="D1133" s="94"/>
    </row>
    <row r="1134" spans="4:4" x14ac:dyDescent="0.2">
      <c r="D1134" s="94"/>
    </row>
    <row r="1135" spans="4:4" x14ac:dyDescent="0.2">
      <c r="D1135" s="94"/>
    </row>
    <row r="1136" spans="4:4" x14ac:dyDescent="0.2">
      <c r="D1136" s="94"/>
    </row>
    <row r="1137" spans="4:4" x14ac:dyDescent="0.2">
      <c r="D1137" s="94"/>
    </row>
    <row r="1138" spans="4:4" x14ac:dyDescent="0.2">
      <c r="D1138" s="94"/>
    </row>
    <row r="1139" spans="4:4" x14ac:dyDescent="0.2">
      <c r="D1139" s="94"/>
    </row>
    <row r="1140" spans="4:4" x14ac:dyDescent="0.2">
      <c r="D1140" s="94"/>
    </row>
    <row r="1141" spans="4:4" x14ac:dyDescent="0.2">
      <c r="D1141" s="94"/>
    </row>
    <row r="1142" spans="4:4" x14ac:dyDescent="0.2">
      <c r="D1142" s="94"/>
    </row>
    <row r="1143" spans="4:4" x14ac:dyDescent="0.2">
      <c r="D1143" s="94"/>
    </row>
    <row r="1144" spans="4:4" x14ac:dyDescent="0.2">
      <c r="D1144" s="94"/>
    </row>
    <row r="1145" spans="4:4" x14ac:dyDescent="0.2">
      <c r="D1145" s="94"/>
    </row>
    <row r="1146" spans="4:4" x14ac:dyDescent="0.2">
      <c r="D1146" s="94"/>
    </row>
    <row r="1147" spans="4:4" x14ac:dyDescent="0.2">
      <c r="D1147" s="94"/>
    </row>
    <row r="1148" spans="4:4" x14ac:dyDescent="0.2">
      <c r="D1148" s="94"/>
    </row>
    <row r="1149" spans="4:4" x14ac:dyDescent="0.2">
      <c r="D1149" s="94"/>
    </row>
    <row r="1150" spans="4:4" x14ac:dyDescent="0.2">
      <c r="D1150" s="94"/>
    </row>
    <row r="1151" spans="4:4" x14ac:dyDescent="0.2">
      <c r="D1151" s="94"/>
    </row>
    <row r="1152" spans="4:4" x14ac:dyDescent="0.2">
      <c r="D1152" s="94"/>
    </row>
    <row r="1153" spans="4:4" x14ac:dyDescent="0.2">
      <c r="D1153" s="94"/>
    </row>
    <row r="1154" spans="4:4" x14ac:dyDescent="0.2">
      <c r="D1154" s="94"/>
    </row>
    <row r="1155" spans="4:4" x14ac:dyDescent="0.2">
      <c r="D1155" s="94"/>
    </row>
    <row r="1156" spans="4:4" x14ac:dyDescent="0.2">
      <c r="D1156" s="94"/>
    </row>
    <row r="1157" spans="4:4" x14ac:dyDescent="0.2">
      <c r="D1157" s="94"/>
    </row>
    <row r="1158" spans="4:4" x14ac:dyDescent="0.2">
      <c r="D1158" s="94"/>
    </row>
    <row r="1159" spans="4:4" x14ac:dyDescent="0.2">
      <c r="D1159" s="94"/>
    </row>
    <row r="1160" spans="4:4" x14ac:dyDescent="0.2">
      <c r="D1160" s="94"/>
    </row>
    <row r="1161" spans="4:4" x14ac:dyDescent="0.2">
      <c r="D1161" s="94"/>
    </row>
    <row r="1162" spans="4:4" x14ac:dyDescent="0.2">
      <c r="D1162" s="94"/>
    </row>
    <row r="1163" spans="4:4" x14ac:dyDescent="0.2">
      <c r="D1163" s="94"/>
    </row>
    <row r="1164" spans="4:4" x14ac:dyDescent="0.2">
      <c r="D1164" s="94"/>
    </row>
    <row r="1165" spans="4:4" x14ac:dyDescent="0.2">
      <c r="D1165" s="94"/>
    </row>
    <row r="1166" spans="4:4" x14ac:dyDescent="0.2">
      <c r="D1166" s="94"/>
    </row>
    <row r="1167" spans="4:4" x14ac:dyDescent="0.2">
      <c r="D1167" s="94"/>
    </row>
    <row r="1168" spans="4:4" x14ac:dyDescent="0.2">
      <c r="D1168" s="94"/>
    </row>
    <row r="1169" spans="4:4" x14ac:dyDescent="0.2">
      <c r="D1169" s="94"/>
    </row>
    <row r="1170" spans="4:4" x14ac:dyDescent="0.2">
      <c r="D1170" s="94"/>
    </row>
    <row r="1171" spans="4:4" x14ac:dyDescent="0.2">
      <c r="D1171" s="94"/>
    </row>
    <row r="1172" spans="4:4" x14ac:dyDescent="0.2">
      <c r="D1172" s="94"/>
    </row>
    <row r="1173" spans="4:4" x14ac:dyDescent="0.2">
      <c r="D1173" s="94"/>
    </row>
    <row r="1174" spans="4:4" x14ac:dyDescent="0.2">
      <c r="D1174" s="94"/>
    </row>
    <row r="1175" spans="4:4" x14ac:dyDescent="0.2">
      <c r="D1175" s="94"/>
    </row>
    <row r="1176" spans="4:4" x14ac:dyDescent="0.2">
      <c r="D1176" s="94"/>
    </row>
    <row r="1177" spans="4:4" x14ac:dyDescent="0.2">
      <c r="D1177" s="94"/>
    </row>
    <row r="1178" spans="4:4" x14ac:dyDescent="0.2">
      <c r="D1178" s="94"/>
    </row>
    <row r="1179" spans="4:4" x14ac:dyDescent="0.2">
      <c r="D1179" s="94"/>
    </row>
    <row r="1180" spans="4:4" x14ac:dyDescent="0.2">
      <c r="D1180" s="94"/>
    </row>
    <row r="1181" spans="4:4" x14ac:dyDescent="0.2">
      <c r="D1181" s="94"/>
    </row>
    <row r="1182" spans="4:4" x14ac:dyDescent="0.2">
      <c r="D1182" s="94"/>
    </row>
    <row r="1183" spans="4:4" x14ac:dyDescent="0.2">
      <c r="D1183" s="94"/>
    </row>
    <row r="1184" spans="4:4" x14ac:dyDescent="0.2">
      <c r="D1184" s="94"/>
    </row>
    <row r="1185" spans="4:4" x14ac:dyDescent="0.2">
      <c r="D1185" s="94"/>
    </row>
    <row r="1186" spans="4:4" x14ac:dyDescent="0.2">
      <c r="D1186" s="94"/>
    </row>
    <row r="1187" spans="4:4" x14ac:dyDescent="0.2">
      <c r="D1187" s="94"/>
    </row>
    <row r="1188" spans="4:4" x14ac:dyDescent="0.2">
      <c r="D1188" s="94"/>
    </row>
    <row r="1189" spans="4:4" x14ac:dyDescent="0.2">
      <c r="D1189" s="94"/>
    </row>
    <row r="1190" spans="4:4" x14ac:dyDescent="0.2">
      <c r="D1190" s="94"/>
    </row>
    <row r="1191" spans="4:4" x14ac:dyDescent="0.2">
      <c r="D1191" s="94"/>
    </row>
    <row r="1192" spans="4:4" x14ac:dyDescent="0.2">
      <c r="D1192" s="94"/>
    </row>
    <row r="1193" spans="4:4" x14ac:dyDescent="0.2">
      <c r="D1193" s="94"/>
    </row>
    <row r="1194" spans="4:4" x14ac:dyDescent="0.2">
      <c r="D1194" s="94"/>
    </row>
    <row r="1195" spans="4:4" x14ac:dyDescent="0.2">
      <c r="D1195" s="94"/>
    </row>
    <row r="1196" spans="4:4" x14ac:dyDescent="0.2">
      <c r="D1196" s="94"/>
    </row>
    <row r="1197" spans="4:4" x14ac:dyDescent="0.2">
      <c r="D1197" s="94"/>
    </row>
    <row r="1198" spans="4:4" x14ac:dyDescent="0.2">
      <c r="D1198" s="94"/>
    </row>
    <row r="1199" spans="4:4" x14ac:dyDescent="0.2">
      <c r="D1199" s="94"/>
    </row>
    <row r="1200" spans="4:4" x14ac:dyDescent="0.2">
      <c r="D1200" s="94"/>
    </row>
    <row r="1201" spans="4:4" x14ac:dyDescent="0.2">
      <c r="D1201" s="94"/>
    </row>
    <row r="1202" spans="4:4" x14ac:dyDescent="0.2">
      <c r="D1202" s="94"/>
    </row>
    <row r="1203" spans="4:4" x14ac:dyDescent="0.2">
      <c r="D1203" s="94"/>
    </row>
    <row r="1204" spans="4:4" x14ac:dyDescent="0.2">
      <c r="D1204" s="94"/>
    </row>
    <row r="1205" spans="4:4" x14ac:dyDescent="0.2">
      <c r="D1205" s="94"/>
    </row>
    <row r="1206" spans="4:4" x14ac:dyDescent="0.2">
      <c r="D1206" s="94"/>
    </row>
    <row r="1207" spans="4:4" x14ac:dyDescent="0.2">
      <c r="D1207" s="94"/>
    </row>
    <row r="1208" spans="4:4" x14ac:dyDescent="0.2">
      <c r="D1208" s="94"/>
    </row>
    <row r="1209" spans="4:4" x14ac:dyDescent="0.2">
      <c r="D1209" s="94"/>
    </row>
    <row r="1210" spans="4:4" x14ac:dyDescent="0.2">
      <c r="D1210" s="94"/>
    </row>
    <row r="1211" spans="4:4" x14ac:dyDescent="0.2">
      <c r="D1211" s="94"/>
    </row>
    <row r="1212" spans="4:4" x14ac:dyDescent="0.2">
      <c r="D1212" s="94"/>
    </row>
    <row r="1213" spans="4:4" x14ac:dyDescent="0.2">
      <c r="D1213" s="94"/>
    </row>
    <row r="1214" spans="4:4" x14ac:dyDescent="0.2">
      <c r="D1214" s="94"/>
    </row>
    <row r="1215" spans="4:4" x14ac:dyDescent="0.2">
      <c r="D1215" s="94"/>
    </row>
    <row r="1216" spans="4:4" x14ac:dyDescent="0.2">
      <c r="D1216" s="94"/>
    </row>
    <row r="1217" spans="4:4" x14ac:dyDescent="0.2">
      <c r="D1217" s="94"/>
    </row>
    <row r="1218" spans="4:4" x14ac:dyDescent="0.2">
      <c r="D1218" s="94"/>
    </row>
    <row r="1219" spans="4:4" x14ac:dyDescent="0.2">
      <c r="D1219" s="94"/>
    </row>
    <row r="1220" spans="4:4" x14ac:dyDescent="0.2">
      <c r="D1220" s="94"/>
    </row>
    <row r="1221" spans="4:4" x14ac:dyDescent="0.2">
      <c r="D1221" s="94"/>
    </row>
    <row r="1222" spans="4:4" x14ac:dyDescent="0.2">
      <c r="D1222" s="94"/>
    </row>
    <row r="1223" spans="4:4" x14ac:dyDescent="0.2">
      <c r="D1223" s="94"/>
    </row>
    <row r="1224" spans="4:4" x14ac:dyDescent="0.2">
      <c r="D1224" s="94"/>
    </row>
    <row r="1225" spans="4:4" x14ac:dyDescent="0.2">
      <c r="D1225" s="94"/>
    </row>
    <row r="1226" spans="4:4" x14ac:dyDescent="0.2">
      <c r="D1226" s="94"/>
    </row>
    <row r="1227" spans="4:4" x14ac:dyDescent="0.2">
      <c r="D1227" s="94"/>
    </row>
    <row r="1228" spans="4:4" x14ac:dyDescent="0.2">
      <c r="D1228" s="94"/>
    </row>
    <row r="1229" spans="4:4" x14ac:dyDescent="0.2">
      <c r="D1229" s="94"/>
    </row>
    <row r="1230" spans="4:4" x14ac:dyDescent="0.2">
      <c r="D1230" s="94"/>
    </row>
    <row r="1231" spans="4:4" x14ac:dyDescent="0.2">
      <c r="D1231" s="94"/>
    </row>
    <row r="1232" spans="4:4" x14ac:dyDescent="0.2">
      <c r="D1232" s="94"/>
    </row>
    <row r="1233" spans="4:4" x14ac:dyDescent="0.2">
      <c r="D1233" s="94"/>
    </row>
    <row r="1234" spans="4:4" x14ac:dyDescent="0.2">
      <c r="D1234" s="94"/>
    </row>
    <row r="1235" spans="4:4" x14ac:dyDescent="0.2">
      <c r="D1235" s="94"/>
    </row>
    <row r="1236" spans="4:4" x14ac:dyDescent="0.2">
      <c r="D1236" s="94"/>
    </row>
    <row r="1237" spans="4:4" x14ac:dyDescent="0.2">
      <c r="D1237" s="94"/>
    </row>
    <row r="1238" spans="4:4" x14ac:dyDescent="0.2">
      <c r="D1238" s="94"/>
    </row>
    <row r="1239" spans="4:4" x14ac:dyDescent="0.2">
      <c r="D1239" s="94"/>
    </row>
    <row r="1240" spans="4:4" x14ac:dyDescent="0.2">
      <c r="D1240" s="94"/>
    </row>
    <row r="1241" spans="4:4" x14ac:dyDescent="0.2">
      <c r="D1241" s="94"/>
    </row>
    <row r="1242" spans="4:4" x14ac:dyDescent="0.2">
      <c r="D1242" s="94"/>
    </row>
    <row r="1243" spans="4:4" x14ac:dyDescent="0.2">
      <c r="D1243" s="94"/>
    </row>
    <row r="1244" spans="4:4" x14ac:dyDescent="0.2">
      <c r="D1244" s="94"/>
    </row>
    <row r="1245" spans="4:4" x14ac:dyDescent="0.2">
      <c r="D1245" s="94"/>
    </row>
    <row r="1246" spans="4:4" x14ac:dyDescent="0.2">
      <c r="D1246" s="94"/>
    </row>
    <row r="1247" spans="4:4" x14ac:dyDescent="0.2">
      <c r="D1247" s="94"/>
    </row>
    <row r="1248" spans="4:4" x14ac:dyDescent="0.2">
      <c r="D1248" s="94"/>
    </row>
    <row r="1249" spans="4:4" x14ac:dyDescent="0.2">
      <c r="D1249" s="94"/>
    </row>
    <row r="1250" spans="4:4" x14ac:dyDescent="0.2">
      <c r="D1250" s="94"/>
    </row>
    <row r="1251" spans="4:4" x14ac:dyDescent="0.2">
      <c r="D1251" s="94"/>
    </row>
    <row r="1252" spans="4:4" x14ac:dyDescent="0.2">
      <c r="D1252" s="94"/>
    </row>
    <row r="1253" spans="4:4" x14ac:dyDescent="0.2">
      <c r="D1253" s="94"/>
    </row>
    <row r="1254" spans="4:4" x14ac:dyDescent="0.2">
      <c r="D1254" s="94"/>
    </row>
    <row r="1255" spans="4:4" x14ac:dyDescent="0.2">
      <c r="D1255" s="94"/>
    </row>
    <row r="1256" spans="4:4" x14ac:dyDescent="0.2">
      <c r="D1256" s="94"/>
    </row>
    <row r="1257" spans="4:4" x14ac:dyDescent="0.2">
      <c r="D1257" s="94"/>
    </row>
    <row r="1258" spans="4:4" x14ac:dyDescent="0.2">
      <c r="D1258" s="94"/>
    </row>
    <row r="1259" spans="4:4" x14ac:dyDescent="0.2">
      <c r="D1259" s="94"/>
    </row>
    <row r="1260" spans="4:4" x14ac:dyDescent="0.2">
      <c r="D1260" s="94"/>
    </row>
    <row r="1261" spans="4:4" x14ac:dyDescent="0.2">
      <c r="D1261" s="94"/>
    </row>
    <row r="1262" spans="4:4" x14ac:dyDescent="0.2">
      <c r="D1262" s="94"/>
    </row>
    <row r="1263" spans="4:4" x14ac:dyDescent="0.2">
      <c r="D1263" s="94"/>
    </row>
    <row r="1264" spans="4:4" x14ac:dyDescent="0.2">
      <c r="D1264" s="94"/>
    </row>
    <row r="1265" spans="4:4" x14ac:dyDescent="0.2">
      <c r="D1265" s="94"/>
    </row>
    <row r="1266" spans="4:4" x14ac:dyDescent="0.2">
      <c r="D1266" s="94"/>
    </row>
    <row r="1267" spans="4:4" x14ac:dyDescent="0.2">
      <c r="D1267" s="94"/>
    </row>
    <row r="1268" spans="4:4" x14ac:dyDescent="0.2">
      <c r="D1268" s="94"/>
    </row>
    <row r="1269" spans="4:4" x14ac:dyDescent="0.2">
      <c r="D1269" s="94"/>
    </row>
    <row r="1270" spans="4:4" x14ac:dyDescent="0.2">
      <c r="D1270" s="94"/>
    </row>
    <row r="1271" spans="4:4" x14ac:dyDescent="0.2">
      <c r="D1271" s="94"/>
    </row>
    <row r="1272" spans="4:4" x14ac:dyDescent="0.2">
      <c r="D1272" s="94"/>
    </row>
    <row r="1273" spans="4:4" x14ac:dyDescent="0.2">
      <c r="D1273" s="94"/>
    </row>
    <row r="1274" spans="4:4" x14ac:dyDescent="0.2">
      <c r="D1274" s="94"/>
    </row>
    <row r="1275" spans="4:4" x14ac:dyDescent="0.2">
      <c r="D1275" s="94"/>
    </row>
    <row r="1276" spans="4:4" x14ac:dyDescent="0.2">
      <c r="D1276" s="94"/>
    </row>
    <row r="1277" spans="4:4" x14ac:dyDescent="0.2">
      <c r="D1277" s="94"/>
    </row>
    <row r="1278" spans="4:4" x14ac:dyDescent="0.2">
      <c r="D1278" s="94"/>
    </row>
    <row r="1279" spans="4:4" x14ac:dyDescent="0.2">
      <c r="D1279" s="94"/>
    </row>
    <row r="1280" spans="4:4" x14ac:dyDescent="0.2">
      <c r="D1280" s="94"/>
    </row>
    <row r="1281" spans="4:4" x14ac:dyDescent="0.2">
      <c r="D1281" s="94"/>
    </row>
    <row r="1282" spans="4:4" x14ac:dyDescent="0.2">
      <c r="D1282" s="94"/>
    </row>
    <row r="1283" spans="4:4" x14ac:dyDescent="0.2">
      <c r="D1283" s="94"/>
    </row>
    <row r="1284" spans="4:4" x14ac:dyDescent="0.2">
      <c r="D1284" s="94"/>
    </row>
    <row r="1285" spans="4:4" x14ac:dyDescent="0.2">
      <c r="D1285" s="94"/>
    </row>
    <row r="1286" spans="4:4" x14ac:dyDescent="0.2">
      <c r="D1286" s="94"/>
    </row>
    <row r="1287" spans="4:4" x14ac:dyDescent="0.2">
      <c r="D1287" s="94"/>
    </row>
    <row r="1288" spans="4:4" x14ac:dyDescent="0.2">
      <c r="D1288" s="94"/>
    </row>
    <row r="1289" spans="4:4" x14ac:dyDescent="0.2">
      <c r="D1289" s="94"/>
    </row>
    <row r="1290" spans="4:4" x14ac:dyDescent="0.2">
      <c r="D1290" s="94"/>
    </row>
    <row r="1291" spans="4:4" x14ac:dyDescent="0.2">
      <c r="D1291" s="94"/>
    </row>
    <row r="1292" spans="4:4" x14ac:dyDescent="0.2">
      <c r="D1292" s="94"/>
    </row>
    <row r="1293" spans="4:4" x14ac:dyDescent="0.2">
      <c r="D1293" s="94"/>
    </row>
    <row r="1294" spans="4:4" x14ac:dyDescent="0.2">
      <c r="D1294" s="94"/>
    </row>
    <row r="1295" spans="4:4" x14ac:dyDescent="0.2">
      <c r="D1295" s="94"/>
    </row>
    <row r="1296" spans="4:4" x14ac:dyDescent="0.2">
      <c r="D1296" s="94"/>
    </row>
    <row r="1297" spans="4:4" x14ac:dyDescent="0.2">
      <c r="D1297" s="94"/>
    </row>
    <row r="1298" spans="4:4" x14ac:dyDescent="0.2">
      <c r="D1298" s="94"/>
    </row>
    <row r="1299" spans="4:4" x14ac:dyDescent="0.2">
      <c r="D1299" s="94"/>
    </row>
    <row r="1300" spans="4:4" x14ac:dyDescent="0.2">
      <c r="D1300" s="94"/>
    </row>
    <row r="1301" spans="4:4" x14ac:dyDescent="0.2">
      <c r="D1301" s="94"/>
    </row>
    <row r="1302" spans="4:4" x14ac:dyDescent="0.2">
      <c r="D1302" s="94"/>
    </row>
    <row r="1303" spans="4:4" x14ac:dyDescent="0.2">
      <c r="D1303" s="94"/>
    </row>
    <row r="1304" spans="4:4" x14ac:dyDescent="0.2">
      <c r="D1304" s="94"/>
    </row>
    <row r="1305" spans="4:4" x14ac:dyDescent="0.2">
      <c r="D1305" s="94"/>
    </row>
    <row r="1306" spans="4:4" x14ac:dyDescent="0.2">
      <c r="D1306" s="94"/>
    </row>
    <row r="1307" spans="4:4" x14ac:dyDescent="0.2">
      <c r="D1307" s="94"/>
    </row>
    <row r="1308" spans="4:4" x14ac:dyDescent="0.2">
      <c r="D1308" s="94"/>
    </row>
    <row r="1309" spans="4:4" x14ac:dyDescent="0.2">
      <c r="D1309" s="94"/>
    </row>
    <row r="1310" spans="4:4" x14ac:dyDescent="0.2">
      <c r="D1310" s="94"/>
    </row>
    <row r="1311" spans="4:4" x14ac:dyDescent="0.2">
      <c r="D1311" s="94"/>
    </row>
    <row r="1312" spans="4:4" x14ac:dyDescent="0.2">
      <c r="D1312" s="94"/>
    </row>
    <row r="1313" spans="4:4" x14ac:dyDescent="0.2">
      <c r="D1313" s="94"/>
    </row>
    <row r="1314" spans="4:4" x14ac:dyDescent="0.2">
      <c r="D1314" s="94"/>
    </row>
    <row r="1315" spans="4:4" x14ac:dyDescent="0.2">
      <c r="D1315" s="94"/>
    </row>
    <row r="1316" spans="4:4" x14ac:dyDescent="0.2">
      <c r="D1316" s="94"/>
    </row>
    <row r="1317" spans="4:4" x14ac:dyDescent="0.2">
      <c r="D1317" s="94"/>
    </row>
    <row r="1318" spans="4:4" x14ac:dyDescent="0.2">
      <c r="D1318" s="94"/>
    </row>
    <row r="1319" spans="4:4" x14ac:dyDescent="0.2">
      <c r="D1319" s="94"/>
    </row>
    <row r="1320" spans="4:4" x14ac:dyDescent="0.2">
      <c r="D1320" s="94"/>
    </row>
    <row r="1321" spans="4:4" x14ac:dyDescent="0.2">
      <c r="D1321" s="94"/>
    </row>
    <row r="1322" spans="4:4" x14ac:dyDescent="0.2">
      <c r="D1322" s="94"/>
    </row>
    <row r="1323" spans="4:4" x14ac:dyDescent="0.2">
      <c r="D1323" s="94"/>
    </row>
    <row r="1324" spans="4:4" x14ac:dyDescent="0.2">
      <c r="D1324" s="94"/>
    </row>
    <row r="1325" spans="4:4" x14ac:dyDescent="0.2">
      <c r="D1325" s="94"/>
    </row>
    <row r="1326" spans="4:4" x14ac:dyDescent="0.2">
      <c r="D1326" s="94"/>
    </row>
    <row r="1327" spans="4:4" x14ac:dyDescent="0.2">
      <c r="D1327" s="94"/>
    </row>
    <row r="1328" spans="4:4" x14ac:dyDescent="0.2">
      <c r="D1328" s="94"/>
    </row>
    <row r="1329" spans="4:4" x14ac:dyDescent="0.2">
      <c r="D1329" s="94"/>
    </row>
    <row r="1330" spans="4:4" x14ac:dyDescent="0.2">
      <c r="D1330" s="94"/>
    </row>
    <row r="1331" spans="4:4" x14ac:dyDescent="0.2">
      <c r="D1331" s="94"/>
    </row>
    <row r="1332" spans="4:4" x14ac:dyDescent="0.2">
      <c r="D1332" s="94"/>
    </row>
    <row r="1333" spans="4:4" x14ac:dyDescent="0.2">
      <c r="D1333" s="94"/>
    </row>
    <row r="1334" spans="4:4" x14ac:dyDescent="0.2">
      <c r="D1334" s="94"/>
    </row>
    <row r="1335" spans="4:4" x14ac:dyDescent="0.2">
      <c r="D1335" s="94"/>
    </row>
    <row r="1336" spans="4:4" x14ac:dyDescent="0.2">
      <c r="D1336" s="94"/>
    </row>
    <row r="1337" spans="4:4" x14ac:dyDescent="0.2">
      <c r="D1337" s="94"/>
    </row>
    <row r="1338" spans="4:4" x14ac:dyDescent="0.2">
      <c r="D1338" s="94"/>
    </row>
    <row r="1339" spans="4:4" x14ac:dyDescent="0.2">
      <c r="D1339" s="94"/>
    </row>
    <row r="1340" spans="4:4" x14ac:dyDescent="0.2">
      <c r="D1340" s="94"/>
    </row>
    <row r="1341" spans="4:4" x14ac:dyDescent="0.2">
      <c r="D1341" s="94"/>
    </row>
    <row r="1342" spans="4:4" x14ac:dyDescent="0.2">
      <c r="D1342" s="94"/>
    </row>
    <row r="1343" spans="4:4" x14ac:dyDescent="0.2">
      <c r="D1343" s="94"/>
    </row>
    <row r="1344" spans="4:4" x14ac:dyDescent="0.2">
      <c r="D1344" s="94"/>
    </row>
    <row r="1345" spans="4:4" x14ac:dyDescent="0.2">
      <c r="D1345" s="94"/>
    </row>
    <row r="1346" spans="4:4" x14ac:dyDescent="0.2">
      <c r="D1346" s="94"/>
    </row>
    <row r="1347" spans="4:4" x14ac:dyDescent="0.2">
      <c r="D1347" s="94"/>
    </row>
    <row r="1348" spans="4:4" x14ac:dyDescent="0.2">
      <c r="D1348" s="94"/>
    </row>
    <row r="1349" spans="4:4" x14ac:dyDescent="0.2">
      <c r="D1349" s="94"/>
    </row>
    <row r="1350" spans="4:4" x14ac:dyDescent="0.2">
      <c r="D1350" s="94"/>
    </row>
    <row r="1351" spans="4:4" x14ac:dyDescent="0.2">
      <c r="D1351" s="94"/>
    </row>
    <row r="1352" spans="4:4" x14ac:dyDescent="0.2">
      <c r="D1352" s="94"/>
    </row>
    <row r="1353" spans="4:4" x14ac:dyDescent="0.2">
      <c r="D1353" s="94"/>
    </row>
    <row r="1354" spans="4:4" x14ac:dyDescent="0.2">
      <c r="D1354" s="94"/>
    </row>
    <row r="1355" spans="4:4" x14ac:dyDescent="0.2">
      <c r="D1355" s="94"/>
    </row>
    <row r="1356" spans="4:4" x14ac:dyDescent="0.2">
      <c r="D1356" s="94"/>
    </row>
    <row r="1357" spans="4:4" x14ac:dyDescent="0.2">
      <c r="D1357" s="94"/>
    </row>
    <row r="1358" spans="4:4" x14ac:dyDescent="0.2">
      <c r="D1358" s="94"/>
    </row>
    <row r="1359" spans="4:4" x14ac:dyDescent="0.2">
      <c r="D1359" s="94"/>
    </row>
    <row r="1360" spans="4:4" x14ac:dyDescent="0.2">
      <c r="D1360" s="94"/>
    </row>
    <row r="1361" spans="4:4" x14ac:dyDescent="0.2">
      <c r="D1361" s="94"/>
    </row>
    <row r="1362" spans="4:4" x14ac:dyDescent="0.2">
      <c r="D1362" s="94"/>
    </row>
    <row r="1363" spans="4:4" x14ac:dyDescent="0.2">
      <c r="D1363" s="94"/>
    </row>
    <row r="1364" spans="4:4" x14ac:dyDescent="0.2">
      <c r="D1364" s="94"/>
    </row>
    <row r="1365" spans="4:4" x14ac:dyDescent="0.2">
      <c r="D1365" s="94"/>
    </row>
    <row r="1366" spans="4:4" x14ac:dyDescent="0.2">
      <c r="D1366" s="94"/>
    </row>
    <row r="1367" spans="4:4" x14ac:dyDescent="0.2">
      <c r="D1367" s="94"/>
    </row>
    <row r="1368" spans="4:4" x14ac:dyDescent="0.2">
      <c r="D1368" s="94"/>
    </row>
    <row r="1369" spans="4:4" x14ac:dyDescent="0.2">
      <c r="D1369" s="94"/>
    </row>
    <row r="1370" spans="4:4" x14ac:dyDescent="0.2">
      <c r="D1370" s="94"/>
    </row>
    <row r="1371" spans="4:4" x14ac:dyDescent="0.2">
      <c r="D1371" s="94"/>
    </row>
    <row r="1372" spans="4:4" x14ac:dyDescent="0.2">
      <c r="D1372" s="94"/>
    </row>
    <row r="1373" spans="4:4" x14ac:dyDescent="0.2">
      <c r="D1373" s="94"/>
    </row>
    <row r="1374" spans="4:4" x14ac:dyDescent="0.2">
      <c r="D1374" s="94"/>
    </row>
    <row r="1375" spans="4:4" x14ac:dyDescent="0.2">
      <c r="D1375" s="94"/>
    </row>
    <row r="1376" spans="4:4" x14ac:dyDescent="0.2">
      <c r="D1376" s="94"/>
    </row>
    <row r="1377" spans="4:4" x14ac:dyDescent="0.2">
      <c r="D1377" s="94"/>
    </row>
    <row r="1378" spans="4:4" x14ac:dyDescent="0.2">
      <c r="D1378" s="94"/>
    </row>
    <row r="1379" spans="4:4" x14ac:dyDescent="0.2">
      <c r="D1379" s="94"/>
    </row>
    <row r="1380" spans="4:4" x14ac:dyDescent="0.2">
      <c r="D1380" s="94"/>
    </row>
    <row r="1381" spans="4:4" x14ac:dyDescent="0.2">
      <c r="D1381" s="94"/>
    </row>
    <row r="1382" spans="4:4" x14ac:dyDescent="0.2">
      <c r="D1382" s="94"/>
    </row>
    <row r="1383" spans="4:4" x14ac:dyDescent="0.2">
      <c r="D1383" s="94"/>
    </row>
    <row r="1384" spans="4:4" x14ac:dyDescent="0.2">
      <c r="D1384" s="94"/>
    </row>
    <row r="1385" spans="4:4" x14ac:dyDescent="0.2">
      <c r="D1385" s="94"/>
    </row>
    <row r="1386" spans="4:4" x14ac:dyDescent="0.2">
      <c r="D1386" s="94"/>
    </row>
    <row r="1387" spans="4:4" x14ac:dyDescent="0.2">
      <c r="D1387" s="94"/>
    </row>
    <row r="1388" spans="4:4" x14ac:dyDescent="0.2">
      <c r="D1388" s="94"/>
    </row>
    <row r="1389" spans="4:4" x14ac:dyDescent="0.2">
      <c r="D1389" s="94"/>
    </row>
    <row r="1390" spans="4:4" x14ac:dyDescent="0.2">
      <c r="D1390" s="94"/>
    </row>
    <row r="1391" spans="4:4" x14ac:dyDescent="0.2">
      <c r="D1391" s="94"/>
    </row>
    <row r="1392" spans="4:4" x14ac:dyDescent="0.2">
      <c r="D1392" s="94"/>
    </row>
    <row r="1393" spans="4:4" x14ac:dyDescent="0.2">
      <c r="D1393" s="94"/>
    </row>
    <row r="1394" spans="4:4" x14ac:dyDescent="0.2">
      <c r="D1394" s="94"/>
    </row>
    <row r="1395" spans="4:4" x14ac:dyDescent="0.2">
      <c r="D1395" s="94"/>
    </row>
    <row r="1396" spans="4:4" x14ac:dyDescent="0.2">
      <c r="D1396" s="94"/>
    </row>
    <row r="1397" spans="4:4" x14ac:dyDescent="0.2">
      <c r="D1397" s="94"/>
    </row>
    <row r="1398" spans="4:4" x14ac:dyDescent="0.2">
      <c r="D1398" s="94"/>
    </row>
    <row r="1399" spans="4:4" x14ac:dyDescent="0.2">
      <c r="D1399" s="94"/>
    </row>
    <row r="1400" spans="4:4" x14ac:dyDescent="0.2">
      <c r="D1400" s="94"/>
    </row>
    <row r="1401" spans="4:4" x14ac:dyDescent="0.2">
      <c r="D1401" s="94"/>
    </row>
    <row r="1402" spans="4:4" x14ac:dyDescent="0.2">
      <c r="D1402" s="94"/>
    </row>
    <row r="1403" spans="4:4" x14ac:dyDescent="0.2">
      <c r="D1403" s="94"/>
    </row>
    <row r="1404" spans="4:4" x14ac:dyDescent="0.2">
      <c r="D1404" s="94"/>
    </row>
    <row r="1405" spans="4:4" x14ac:dyDescent="0.2">
      <c r="D1405" s="94"/>
    </row>
    <row r="1406" spans="4:4" x14ac:dyDescent="0.2">
      <c r="D1406" s="94"/>
    </row>
    <row r="1407" spans="4:4" x14ac:dyDescent="0.2">
      <c r="D1407" s="94"/>
    </row>
    <row r="1408" spans="4:4" x14ac:dyDescent="0.2">
      <c r="D1408" s="94"/>
    </row>
    <row r="1409" spans="4:4" x14ac:dyDescent="0.2">
      <c r="D1409" s="94"/>
    </row>
    <row r="1410" spans="4:4" x14ac:dyDescent="0.2">
      <c r="D1410" s="94"/>
    </row>
    <row r="1411" spans="4:4" x14ac:dyDescent="0.2">
      <c r="D1411" s="94"/>
    </row>
    <row r="1412" spans="4:4" x14ac:dyDescent="0.2">
      <c r="D1412" s="94"/>
    </row>
    <row r="1413" spans="4:4" x14ac:dyDescent="0.2">
      <c r="D1413" s="94"/>
    </row>
    <row r="1414" spans="4:4" x14ac:dyDescent="0.2">
      <c r="D1414" s="94"/>
    </row>
    <row r="1415" spans="4:4" x14ac:dyDescent="0.2">
      <c r="D1415" s="94"/>
    </row>
    <row r="1416" spans="4:4" x14ac:dyDescent="0.2">
      <c r="D1416" s="94"/>
    </row>
    <row r="1417" spans="4:4" x14ac:dyDescent="0.2">
      <c r="D1417" s="94"/>
    </row>
    <row r="1418" spans="4:4" x14ac:dyDescent="0.2">
      <c r="D1418" s="94"/>
    </row>
    <row r="1419" spans="4:4" x14ac:dyDescent="0.2">
      <c r="D1419" s="94"/>
    </row>
    <row r="1420" spans="4:4" x14ac:dyDescent="0.2">
      <c r="D1420" s="94"/>
    </row>
    <row r="1421" spans="4:4" x14ac:dyDescent="0.2">
      <c r="D1421" s="94"/>
    </row>
    <row r="1422" spans="4:4" x14ac:dyDescent="0.2">
      <c r="D1422" s="94"/>
    </row>
    <row r="1423" spans="4:4" x14ac:dyDescent="0.2">
      <c r="D1423" s="94"/>
    </row>
    <row r="1424" spans="4:4" x14ac:dyDescent="0.2">
      <c r="D1424" s="94"/>
    </row>
    <row r="1425" spans="4:4" x14ac:dyDescent="0.2">
      <c r="D1425" s="94"/>
    </row>
    <row r="1426" spans="4:4" x14ac:dyDescent="0.2">
      <c r="D1426" s="94"/>
    </row>
    <row r="1427" spans="4:4" x14ac:dyDescent="0.2">
      <c r="D1427" s="94"/>
    </row>
    <row r="1428" spans="4:4" x14ac:dyDescent="0.2">
      <c r="D1428" s="94"/>
    </row>
    <row r="1429" spans="4:4" x14ac:dyDescent="0.2">
      <c r="D1429" s="94"/>
    </row>
    <row r="1430" spans="4:4" x14ac:dyDescent="0.2">
      <c r="D1430" s="94"/>
    </row>
    <row r="1431" spans="4:4" x14ac:dyDescent="0.2">
      <c r="D1431" s="94"/>
    </row>
    <row r="1432" spans="4:4" x14ac:dyDescent="0.2">
      <c r="D1432" s="94"/>
    </row>
    <row r="1433" spans="4:4" x14ac:dyDescent="0.2">
      <c r="D1433" s="94"/>
    </row>
    <row r="1434" spans="4:4" x14ac:dyDescent="0.2">
      <c r="D1434" s="94"/>
    </row>
    <row r="1435" spans="4:4" x14ac:dyDescent="0.2">
      <c r="D1435" s="94"/>
    </row>
    <row r="1436" spans="4:4" x14ac:dyDescent="0.2">
      <c r="D1436" s="94"/>
    </row>
    <row r="1437" spans="4:4" x14ac:dyDescent="0.2">
      <c r="D1437" s="94"/>
    </row>
    <row r="1438" spans="4:4" x14ac:dyDescent="0.2">
      <c r="D1438" s="94"/>
    </row>
    <row r="1439" spans="4:4" x14ac:dyDescent="0.2">
      <c r="D1439" s="94"/>
    </row>
    <row r="1440" spans="4:4" x14ac:dyDescent="0.2">
      <c r="D1440" s="94"/>
    </row>
    <row r="1441" spans="4:4" x14ac:dyDescent="0.2">
      <c r="D1441" s="94"/>
    </row>
    <row r="1442" spans="4:4" x14ac:dyDescent="0.2">
      <c r="D1442" s="94"/>
    </row>
    <row r="1443" spans="4:4" x14ac:dyDescent="0.2">
      <c r="D1443" s="94"/>
    </row>
    <row r="1444" spans="4:4" x14ac:dyDescent="0.2">
      <c r="D1444" s="94"/>
    </row>
    <row r="1445" spans="4:4" x14ac:dyDescent="0.2">
      <c r="D1445" s="94"/>
    </row>
    <row r="1446" spans="4:4" x14ac:dyDescent="0.2">
      <c r="D1446" s="94"/>
    </row>
    <row r="1447" spans="4:4" x14ac:dyDescent="0.2">
      <c r="D1447" s="94"/>
    </row>
    <row r="1448" spans="4:4" x14ac:dyDescent="0.2">
      <c r="D1448" s="94"/>
    </row>
    <row r="1449" spans="4:4" x14ac:dyDescent="0.2">
      <c r="D1449" s="94"/>
    </row>
    <row r="1450" spans="4:4" x14ac:dyDescent="0.2">
      <c r="D1450" s="94"/>
    </row>
    <row r="1451" spans="4:4" x14ac:dyDescent="0.2">
      <c r="D1451" s="94"/>
    </row>
    <row r="1452" spans="4:4" x14ac:dyDescent="0.2">
      <c r="D1452" s="94"/>
    </row>
    <row r="1453" spans="4:4" x14ac:dyDescent="0.2">
      <c r="D1453" s="94"/>
    </row>
    <row r="1454" spans="4:4" x14ac:dyDescent="0.2">
      <c r="D1454" s="94"/>
    </row>
    <row r="1455" spans="4:4" x14ac:dyDescent="0.2">
      <c r="D1455" s="94"/>
    </row>
    <row r="1456" spans="4:4" x14ac:dyDescent="0.2">
      <c r="D1456" s="94"/>
    </row>
    <row r="1457" spans="4:4" x14ac:dyDescent="0.2">
      <c r="D1457" s="94"/>
    </row>
    <row r="1458" spans="4:4" x14ac:dyDescent="0.2">
      <c r="D1458" s="94"/>
    </row>
    <row r="1459" spans="4:4" x14ac:dyDescent="0.2">
      <c r="D1459" s="94"/>
    </row>
    <row r="1460" spans="4:4" x14ac:dyDescent="0.2">
      <c r="D1460" s="94"/>
    </row>
    <row r="1461" spans="4:4" x14ac:dyDescent="0.2">
      <c r="D1461" s="94"/>
    </row>
    <row r="1462" spans="4:4" x14ac:dyDescent="0.2">
      <c r="D1462" s="94"/>
    </row>
    <row r="1463" spans="4:4" x14ac:dyDescent="0.2">
      <c r="D1463" s="94"/>
    </row>
    <row r="1464" spans="4:4" x14ac:dyDescent="0.2">
      <c r="D1464" s="94"/>
    </row>
    <row r="1465" spans="4:4" x14ac:dyDescent="0.2">
      <c r="D1465" s="94"/>
    </row>
    <row r="1466" spans="4:4" x14ac:dyDescent="0.2">
      <c r="D1466" s="94"/>
    </row>
    <row r="1467" spans="4:4" x14ac:dyDescent="0.2">
      <c r="D1467" s="94"/>
    </row>
    <row r="1468" spans="4:4" x14ac:dyDescent="0.2">
      <c r="D1468" s="94"/>
    </row>
    <row r="1469" spans="4:4" x14ac:dyDescent="0.2">
      <c r="D1469" s="94"/>
    </row>
    <row r="1470" spans="4:4" x14ac:dyDescent="0.2">
      <c r="D1470" s="94"/>
    </row>
    <row r="1471" spans="4:4" x14ac:dyDescent="0.2">
      <c r="D1471" s="94"/>
    </row>
    <row r="1472" spans="4:4" x14ac:dyDescent="0.2">
      <c r="D1472" s="94"/>
    </row>
    <row r="1473" spans="4:4" x14ac:dyDescent="0.2">
      <c r="D1473" s="94"/>
    </row>
    <row r="1474" spans="4:4" x14ac:dyDescent="0.2">
      <c r="D1474" s="94"/>
    </row>
    <row r="1475" spans="4:4" x14ac:dyDescent="0.2">
      <c r="D1475" s="94"/>
    </row>
    <row r="1476" spans="4:4" x14ac:dyDescent="0.2">
      <c r="D1476" s="94"/>
    </row>
    <row r="1477" spans="4:4" x14ac:dyDescent="0.2">
      <c r="D1477" s="94"/>
    </row>
    <row r="1478" spans="4:4" x14ac:dyDescent="0.2">
      <c r="D1478" s="94"/>
    </row>
    <row r="1479" spans="4:4" x14ac:dyDescent="0.2">
      <c r="D1479" s="94"/>
    </row>
    <row r="1480" spans="4:4" x14ac:dyDescent="0.2">
      <c r="D1480" s="94"/>
    </row>
    <row r="1481" spans="4:4" x14ac:dyDescent="0.2">
      <c r="D1481" s="94"/>
    </row>
    <row r="1482" spans="4:4" x14ac:dyDescent="0.2">
      <c r="D1482" s="94"/>
    </row>
    <row r="1483" spans="4:4" x14ac:dyDescent="0.2">
      <c r="D1483" s="94"/>
    </row>
    <row r="1484" spans="4:4" x14ac:dyDescent="0.2">
      <c r="D1484" s="94"/>
    </row>
    <row r="1485" spans="4:4" x14ac:dyDescent="0.2">
      <c r="D1485" s="94"/>
    </row>
    <row r="1486" spans="4:4" x14ac:dyDescent="0.2">
      <c r="D1486" s="94"/>
    </row>
    <row r="1487" spans="4:4" x14ac:dyDescent="0.2">
      <c r="D1487" s="94"/>
    </row>
    <row r="1488" spans="4:4" x14ac:dyDescent="0.2">
      <c r="D1488" s="94"/>
    </row>
    <row r="1489" spans="4:4" x14ac:dyDescent="0.2">
      <c r="D1489" s="94"/>
    </row>
    <row r="1490" spans="4:4" x14ac:dyDescent="0.2">
      <c r="D1490" s="94"/>
    </row>
    <row r="1491" spans="4:4" x14ac:dyDescent="0.2">
      <c r="D1491" s="94"/>
    </row>
    <row r="1492" spans="4:4" x14ac:dyDescent="0.2">
      <c r="D1492" s="94"/>
    </row>
    <row r="1493" spans="4:4" x14ac:dyDescent="0.2">
      <c r="D1493" s="94"/>
    </row>
    <row r="1494" spans="4:4" x14ac:dyDescent="0.2">
      <c r="D1494" s="94"/>
    </row>
    <row r="1495" spans="4:4" x14ac:dyDescent="0.2">
      <c r="D1495" s="94"/>
    </row>
    <row r="1496" spans="4:4" x14ac:dyDescent="0.2">
      <c r="D1496" s="94"/>
    </row>
    <row r="1497" spans="4:4" x14ac:dyDescent="0.2">
      <c r="D1497" s="94"/>
    </row>
    <row r="1498" spans="4:4" x14ac:dyDescent="0.2">
      <c r="D1498" s="94"/>
    </row>
    <row r="1499" spans="4:4" x14ac:dyDescent="0.2">
      <c r="D1499" s="94"/>
    </row>
    <row r="1500" spans="4:4" x14ac:dyDescent="0.2">
      <c r="D1500" s="94"/>
    </row>
    <row r="1501" spans="4:4" x14ac:dyDescent="0.2">
      <c r="D1501" s="94"/>
    </row>
    <row r="1502" spans="4:4" x14ac:dyDescent="0.2">
      <c r="D1502" s="94"/>
    </row>
    <row r="1503" spans="4:4" x14ac:dyDescent="0.2">
      <c r="D1503" s="94"/>
    </row>
    <row r="1504" spans="4:4" x14ac:dyDescent="0.2">
      <c r="D1504" s="94"/>
    </row>
    <row r="1505" spans="4:4" x14ac:dyDescent="0.2">
      <c r="D1505" s="94"/>
    </row>
    <row r="1506" spans="4:4" x14ac:dyDescent="0.2">
      <c r="D1506" s="94"/>
    </row>
    <row r="1507" spans="4:4" x14ac:dyDescent="0.2">
      <c r="D1507" s="94"/>
    </row>
    <row r="1508" spans="4:4" x14ac:dyDescent="0.2">
      <c r="D1508" s="94"/>
    </row>
    <row r="1509" spans="4:4" x14ac:dyDescent="0.2">
      <c r="D1509" s="94"/>
    </row>
    <row r="1510" spans="4:4" x14ac:dyDescent="0.2">
      <c r="D1510" s="94"/>
    </row>
    <row r="1511" spans="4:4" x14ac:dyDescent="0.2">
      <c r="D1511" s="94"/>
    </row>
    <row r="1512" spans="4:4" x14ac:dyDescent="0.2">
      <c r="D1512" s="94"/>
    </row>
    <row r="1513" spans="4:4" x14ac:dyDescent="0.2">
      <c r="D1513" s="94"/>
    </row>
    <row r="1514" spans="4:4" x14ac:dyDescent="0.2">
      <c r="D1514" s="94"/>
    </row>
    <row r="1515" spans="4:4" x14ac:dyDescent="0.2">
      <c r="D1515" s="94"/>
    </row>
    <row r="1516" spans="4:4" x14ac:dyDescent="0.2">
      <c r="D1516" s="94"/>
    </row>
    <row r="1517" spans="4:4" x14ac:dyDescent="0.2">
      <c r="D1517" s="94"/>
    </row>
    <row r="1518" spans="4:4" x14ac:dyDescent="0.2">
      <c r="D1518" s="94"/>
    </row>
    <row r="1519" spans="4:4" x14ac:dyDescent="0.2">
      <c r="D1519" s="94"/>
    </row>
    <row r="1520" spans="4:4" x14ac:dyDescent="0.2">
      <c r="D1520" s="94"/>
    </row>
    <row r="1521" spans="4:4" x14ac:dyDescent="0.2">
      <c r="D1521" s="94"/>
    </row>
    <row r="1522" spans="4:4" x14ac:dyDescent="0.2">
      <c r="D1522" s="94"/>
    </row>
    <row r="1523" spans="4:4" x14ac:dyDescent="0.2">
      <c r="D1523" s="94"/>
    </row>
    <row r="1524" spans="4:4" x14ac:dyDescent="0.2">
      <c r="D1524" s="94"/>
    </row>
    <row r="1525" spans="4:4" x14ac:dyDescent="0.2">
      <c r="D1525" s="94"/>
    </row>
    <row r="1526" spans="4:4" x14ac:dyDescent="0.2">
      <c r="D1526" s="94"/>
    </row>
    <row r="1527" spans="4:4" x14ac:dyDescent="0.2">
      <c r="D1527" s="94"/>
    </row>
    <row r="1528" spans="4:4" x14ac:dyDescent="0.2">
      <c r="D1528" s="94"/>
    </row>
    <row r="1529" spans="4:4" x14ac:dyDescent="0.2">
      <c r="D1529" s="94"/>
    </row>
    <row r="1530" spans="4:4" x14ac:dyDescent="0.2">
      <c r="D1530" s="94"/>
    </row>
    <row r="1531" spans="4:4" x14ac:dyDescent="0.2">
      <c r="D1531" s="94"/>
    </row>
    <row r="1532" spans="4:4" x14ac:dyDescent="0.2">
      <c r="D1532" s="94"/>
    </row>
    <row r="1533" spans="4:4" x14ac:dyDescent="0.2">
      <c r="D1533" s="94"/>
    </row>
    <row r="1534" spans="4:4" x14ac:dyDescent="0.2">
      <c r="D1534" s="94"/>
    </row>
    <row r="1535" spans="4:4" x14ac:dyDescent="0.2">
      <c r="D1535" s="94"/>
    </row>
    <row r="1536" spans="4:4" x14ac:dyDescent="0.2">
      <c r="D1536" s="94"/>
    </row>
    <row r="1537" spans="4:4" x14ac:dyDescent="0.2">
      <c r="D1537" s="94"/>
    </row>
    <row r="1538" spans="4:4" x14ac:dyDescent="0.2">
      <c r="D1538" s="94"/>
    </row>
    <row r="1539" spans="4:4" x14ac:dyDescent="0.2">
      <c r="D1539" s="94"/>
    </row>
    <row r="1540" spans="4:4" x14ac:dyDescent="0.2">
      <c r="D1540" s="94"/>
    </row>
    <row r="1541" spans="4:4" x14ac:dyDescent="0.2">
      <c r="D1541" s="94"/>
    </row>
    <row r="1542" spans="4:4" x14ac:dyDescent="0.2">
      <c r="D1542" s="94"/>
    </row>
    <row r="1543" spans="4:4" x14ac:dyDescent="0.2">
      <c r="D1543" s="94"/>
    </row>
    <row r="1544" spans="4:4" x14ac:dyDescent="0.2">
      <c r="D1544" s="94"/>
    </row>
    <row r="1545" spans="4:4" x14ac:dyDescent="0.2">
      <c r="D1545" s="94"/>
    </row>
    <row r="1546" spans="4:4" x14ac:dyDescent="0.2">
      <c r="D1546" s="94"/>
    </row>
    <row r="1547" spans="4:4" x14ac:dyDescent="0.2">
      <c r="D1547" s="94"/>
    </row>
    <row r="1548" spans="4:4" x14ac:dyDescent="0.2">
      <c r="D1548" s="94"/>
    </row>
    <row r="1549" spans="4:4" x14ac:dyDescent="0.2">
      <c r="D1549" s="94"/>
    </row>
    <row r="1550" spans="4:4" x14ac:dyDescent="0.2">
      <c r="D1550" s="94"/>
    </row>
    <row r="1551" spans="4:4" x14ac:dyDescent="0.2">
      <c r="D1551" s="94"/>
    </row>
    <row r="1552" spans="4:4" x14ac:dyDescent="0.2">
      <c r="D1552" s="94"/>
    </row>
    <row r="1553" spans="4:4" x14ac:dyDescent="0.2">
      <c r="D1553" s="94"/>
    </row>
    <row r="1554" spans="4:4" x14ac:dyDescent="0.2">
      <c r="D1554" s="94"/>
    </row>
    <row r="1555" spans="4:4" x14ac:dyDescent="0.2">
      <c r="D1555" s="94"/>
    </row>
    <row r="1556" spans="4:4" x14ac:dyDescent="0.2">
      <c r="D1556" s="94"/>
    </row>
    <row r="1557" spans="4:4" x14ac:dyDescent="0.2">
      <c r="D1557" s="94"/>
    </row>
    <row r="1558" spans="4:4" x14ac:dyDescent="0.2">
      <c r="D1558" s="94"/>
    </row>
    <row r="1559" spans="4:4" x14ac:dyDescent="0.2">
      <c r="D1559" s="94"/>
    </row>
    <row r="1560" spans="4:4" x14ac:dyDescent="0.2">
      <c r="D1560" s="94"/>
    </row>
    <row r="1561" spans="4:4" x14ac:dyDescent="0.2">
      <c r="D1561" s="94"/>
    </row>
    <row r="1562" spans="4:4" x14ac:dyDescent="0.2">
      <c r="D1562" s="94"/>
    </row>
    <row r="1563" spans="4:4" x14ac:dyDescent="0.2">
      <c r="D1563" s="94"/>
    </row>
    <row r="1564" spans="4:4" x14ac:dyDescent="0.2">
      <c r="D1564" s="94"/>
    </row>
    <row r="1565" spans="4:4" x14ac:dyDescent="0.2">
      <c r="D1565" s="94"/>
    </row>
    <row r="1566" spans="4:4" x14ac:dyDescent="0.2">
      <c r="D1566" s="94"/>
    </row>
    <row r="1567" spans="4:4" x14ac:dyDescent="0.2">
      <c r="D1567" s="94"/>
    </row>
    <row r="1568" spans="4:4" x14ac:dyDescent="0.2">
      <c r="D1568" s="94"/>
    </row>
    <row r="1569" spans="4:4" x14ac:dyDescent="0.2">
      <c r="D1569" s="94"/>
    </row>
    <row r="1570" spans="4:4" x14ac:dyDescent="0.2">
      <c r="D1570" s="94"/>
    </row>
    <row r="1571" spans="4:4" x14ac:dyDescent="0.2">
      <c r="D1571" s="94"/>
    </row>
    <row r="1572" spans="4:4" x14ac:dyDescent="0.2">
      <c r="D1572" s="94"/>
    </row>
    <row r="1573" spans="4:4" x14ac:dyDescent="0.2">
      <c r="D1573" s="94"/>
    </row>
    <row r="1574" spans="4:4" x14ac:dyDescent="0.2">
      <c r="D1574" s="94"/>
    </row>
    <row r="1575" spans="4:4" x14ac:dyDescent="0.2">
      <c r="D1575" s="94"/>
    </row>
    <row r="1576" spans="4:4" x14ac:dyDescent="0.2">
      <c r="D1576" s="94"/>
    </row>
    <row r="1577" spans="4:4" x14ac:dyDescent="0.2">
      <c r="D1577" s="94"/>
    </row>
    <row r="1578" spans="4:4" x14ac:dyDescent="0.2">
      <c r="D1578" s="94"/>
    </row>
    <row r="1579" spans="4:4" x14ac:dyDescent="0.2">
      <c r="D1579" s="94"/>
    </row>
    <row r="1580" spans="4:4" x14ac:dyDescent="0.2">
      <c r="D1580" s="94"/>
    </row>
    <row r="1581" spans="4:4" x14ac:dyDescent="0.2">
      <c r="D1581" s="94"/>
    </row>
    <row r="1582" spans="4:4" x14ac:dyDescent="0.2">
      <c r="D1582" s="94"/>
    </row>
    <row r="1583" spans="4:4" x14ac:dyDescent="0.2">
      <c r="D1583" s="94"/>
    </row>
    <row r="1584" spans="4:4" x14ac:dyDescent="0.2">
      <c r="D1584" s="94"/>
    </row>
    <row r="1585" spans="4:4" x14ac:dyDescent="0.2">
      <c r="D1585" s="94"/>
    </row>
    <row r="1586" spans="4:4" x14ac:dyDescent="0.2">
      <c r="D1586" s="94"/>
    </row>
    <row r="1587" spans="4:4" x14ac:dyDescent="0.2">
      <c r="D1587" s="94"/>
    </row>
    <row r="1588" spans="4:4" x14ac:dyDescent="0.2">
      <c r="D1588" s="94"/>
    </row>
    <row r="1589" spans="4:4" x14ac:dyDescent="0.2">
      <c r="D1589" s="94"/>
    </row>
    <row r="1590" spans="4:4" x14ac:dyDescent="0.2">
      <c r="D1590" s="94"/>
    </row>
    <row r="1591" spans="4:4" x14ac:dyDescent="0.2">
      <c r="D1591" s="94"/>
    </row>
    <row r="1592" spans="4:4" x14ac:dyDescent="0.2">
      <c r="D1592" s="94"/>
    </row>
    <row r="1593" spans="4:4" x14ac:dyDescent="0.2">
      <c r="D1593" s="94"/>
    </row>
    <row r="1594" spans="4:4" x14ac:dyDescent="0.2">
      <c r="D1594" s="94"/>
    </row>
    <row r="1595" spans="4:4" x14ac:dyDescent="0.2">
      <c r="D1595" s="94"/>
    </row>
    <row r="1596" spans="4:4" x14ac:dyDescent="0.2">
      <c r="D1596" s="94"/>
    </row>
    <row r="1597" spans="4:4" x14ac:dyDescent="0.2">
      <c r="D1597" s="94"/>
    </row>
    <row r="1598" spans="4:4" x14ac:dyDescent="0.2">
      <c r="D1598" s="94"/>
    </row>
    <row r="1599" spans="4:4" x14ac:dyDescent="0.2">
      <c r="D1599" s="94"/>
    </row>
    <row r="1600" spans="4:4" x14ac:dyDescent="0.2">
      <c r="D1600" s="94"/>
    </row>
    <row r="1601" spans="4:4" x14ac:dyDescent="0.2">
      <c r="D1601" s="94"/>
    </row>
    <row r="1602" spans="4:4" x14ac:dyDescent="0.2">
      <c r="D1602" s="94"/>
    </row>
    <row r="1603" spans="4:4" x14ac:dyDescent="0.2">
      <c r="D1603" s="94"/>
    </row>
    <row r="1604" spans="4:4" x14ac:dyDescent="0.2">
      <c r="D1604" s="94"/>
    </row>
    <row r="1605" spans="4:4" x14ac:dyDescent="0.2">
      <c r="D1605" s="94"/>
    </row>
    <row r="1606" spans="4:4" x14ac:dyDescent="0.2">
      <c r="D1606" s="94"/>
    </row>
    <row r="1607" spans="4:4" x14ac:dyDescent="0.2">
      <c r="D1607" s="94"/>
    </row>
    <row r="1608" spans="4:4" x14ac:dyDescent="0.2">
      <c r="D1608" s="94"/>
    </row>
    <row r="1609" spans="4:4" x14ac:dyDescent="0.2">
      <c r="D1609" s="94"/>
    </row>
    <row r="1610" spans="4:4" x14ac:dyDescent="0.2">
      <c r="D1610" s="94"/>
    </row>
    <row r="1611" spans="4:4" x14ac:dyDescent="0.2">
      <c r="D1611" s="94"/>
    </row>
    <row r="1612" spans="4:4" x14ac:dyDescent="0.2">
      <c r="D1612" s="94"/>
    </row>
    <row r="1613" spans="4:4" x14ac:dyDescent="0.2">
      <c r="D1613" s="94"/>
    </row>
    <row r="1614" spans="4:4" x14ac:dyDescent="0.2">
      <c r="D1614" s="94"/>
    </row>
    <row r="1615" spans="4:4" x14ac:dyDescent="0.2">
      <c r="D1615" s="94"/>
    </row>
    <row r="1616" spans="4:4" x14ac:dyDescent="0.2">
      <c r="D1616" s="94"/>
    </row>
    <row r="1617" spans="4:4" x14ac:dyDescent="0.2">
      <c r="D1617" s="94"/>
    </row>
    <row r="1618" spans="4:4" x14ac:dyDescent="0.2">
      <c r="D1618" s="94"/>
    </row>
    <row r="1619" spans="4:4" x14ac:dyDescent="0.2">
      <c r="D1619" s="94"/>
    </row>
    <row r="1620" spans="4:4" x14ac:dyDescent="0.2">
      <c r="D1620" s="94"/>
    </row>
    <row r="1621" spans="4:4" x14ac:dyDescent="0.2">
      <c r="D1621" s="94"/>
    </row>
    <row r="1622" spans="4:4" x14ac:dyDescent="0.2">
      <c r="D1622" s="94"/>
    </row>
    <row r="1623" spans="4:4" x14ac:dyDescent="0.2">
      <c r="D1623" s="94"/>
    </row>
    <row r="1624" spans="4:4" x14ac:dyDescent="0.2">
      <c r="D1624" s="94"/>
    </row>
    <row r="1625" spans="4:4" x14ac:dyDescent="0.2">
      <c r="D1625" s="94"/>
    </row>
    <row r="1626" spans="4:4" x14ac:dyDescent="0.2">
      <c r="D1626" s="94"/>
    </row>
    <row r="1627" spans="4:4" x14ac:dyDescent="0.2">
      <c r="D1627" s="94"/>
    </row>
    <row r="1628" spans="4:4" x14ac:dyDescent="0.2">
      <c r="D1628" s="94"/>
    </row>
    <row r="1629" spans="4:4" x14ac:dyDescent="0.2">
      <c r="D1629" s="94"/>
    </row>
    <row r="1630" spans="4:4" x14ac:dyDescent="0.2">
      <c r="D1630" s="94"/>
    </row>
    <row r="1631" spans="4:4" x14ac:dyDescent="0.2">
      <c r="D1631" s="94"/>
    </row>
    <row r="1632" spans="4:4" x14ac:dyDescent="0.2">
      <c r="D1632" s="94"/>
    </row>
    <row r="1633" spans="4:4" x14ac:dyDescent="0.2">
      <c r="D1633" s="94"/>
    </row>
    <row r="1634" spans="4:4" x14ac:dyDescent="0.2">
      <c r="D1634" s="94"/>
    </row>
    <row r="1635" spans="4:4" x14ac:dyDescent="0.2">
      <c r="D1635" s="94"/>
    </row>
    <row r="1636" spans="4:4" x14ac:dyDescent="0.2">
      <c r="D1636" s="94"/>
    </row>
    <row r="1637" spans="4:4" x14ac:dyDescent="0.2">
      <c r="D1637" s="94"/>
    </row>
    <row r="1638" spans="4:4" x14ac:dyDescent="0.2">
      <c r="D1638" s="94"/>
    </row>
    <row r="1639" spans="4:4" x14ac:dyDescent="0.2">
      <c r="D1639" s="94"/>
    </row>
    <row r="1640" spans="4:4" x14ac:dyDescent="0.2">
      <c r="D1640" s="94"/>
    </row>
    <row r="1641" spans="4:4" x14ac:dyDescent="0.2">
      <c r="D1641" s="94"/>
    </row>
    <row r="1642" spans="4:4" x14ac:dyDescent="0.2">
      <c r="D1642" s="94"/>
    </row>
    <row r="1643" spans="4:4" x14ac:dyDescent="0.2">
      <c r="D1643" s="94"/>
    </row>
    <row r="1644" spans="4:4" x14ac:dyDescent="0.2">
      <c r="D1644" s="94"/>
    </row>
    <row r="1645" spans="4:4" x14ac:dyDescent="0.2">
      <c r="D1645" s="94"/>
    </row>
    <row r="1646" spans="4:4" x14ac:dyDescent="0.2">
      <c r="D1646" s="94"/>
    </row>
    <row r="1647" spans="4:4" x14ac:dyDescent="0.2">
      <c r="D1647" s="94"/>
    </row>
    <row r="1648" spans="4:4" x14ac:dyDescent="0.2">
      <c r="D1648" s="94"/>
    </row>
    <row r="1649" spans="4:4" x14ac:dyDescent="0.2">
      <c r="D1649" s="94"/>
    </row>
    <row r="1650" spans="4:4" x14ac:dyDescent="0.2">
      <c r="D1650" s="94"/>
    </row>
    <row r="1651" spans="4:4" x14ac:dyDescent="0.2">
      <c r="D1651" s="94"/>
    </row>
    <row r="1652" spans="4:4" x14ac:dyDescent="0.2">
      <c r="D1652" s="94"/>
    </row>
    <row r="1653" spans="4:4" x14ac:dyDescent="0.2">
      <c r="D1653" s="94"/>
    </row>
    <row r="1654" spans="4:4" x14ac:dyDescent="0.2">
      <c r="D1654" s="94"/>
    </row>
    <row r="1655" spans="4:4" x14ac:dyDescent="0.2">
      <c r="D1655" s="94"/>
    </row>
    <row r="1656" spans="4:4" x14ac:dyDescent="0.2">
      <c r="D1656" s="94"/>
    </row>
    <row r="1657" spans="4:4" x14ac:dyDescent="0.2">
      <c r="D1657" s="94"/>
    </row>
    <row r="1658" spans="4:4" x14ac:dyDescent="0.2">
      <c r="D1658" s="94"/>
    </row>
    <row r="1659" spans="4:4" x14ac:dyDescent="0.2">
      <c r="D1659" s="94"/>
    </row>
    <row r="1660" spans="4:4" x14ac:dyDescent="0.2">
      <c r="D1660" s="94"/>
    </row>
    <row r="1661" spans="4:4" x14ac:dyDescent="0.2">
      <c r="D1661" s="94"/>
    </row>
    <row r="1662" spans="4:4" x14ac:dyDescent="0.2">
      <c r="D1662" s="94"/>
    </row>
    <row r="1663" spans="4:4" x14ac:dyDescent="0.2">
      <c r="D1663" s="94"/>
    </row>
    <row r="1664" spans="4:4" x14ac:dyDescent="0.2">
      <c r="D1664" s="94"/>
    </row>
    <row r="1665" spans="4:4" x14ac:dyDescent="0.2">
      <c r="D1665" s="94"/>
    </row>
    <row r="1666" spans="4:4" x14ac:dyDescent="0.2">
      <c r="D1666" s="94"/>
    </row>
    <row r="1667" spans="4:4" x14ac:dyDescent="0.2">
      <c r="D1667" s="94"/>
    </row>
    <row r="1668" spans="4:4" x14ac:dyDescent="0.2">
      <c r="D1668" s="94"/>
    </row>
    <row r="1669" spans="4:4" x14ac:dyDescent="0.2">
      <c r="D1669" s="94"/>
    </row>
    <row r="1670" spans="4:4" x14ac:dyDescent="0.2">
      <c r="D1670" s="94"/>
    </row>
    <row r="1671" spans="4:4" x14ac:dyDescent="0.2">
      <c r="D1671" s="94"/>
    </row>
    <row r="1672" spans="4:4" x14ac:dyDescent="0.2">
      <c r="D1672" s="94"/>
    </row>
    <row r="1673" spans="4:4" x14ac:dyDescent="0.2">
      <c r="D1673" s="94"/>
    </row>
    <row r="1674" spans="4:4" x14ac:dyDescent="0.2">
      <c r="D1674" s="94"/>
    </row>
    <row r="1675" spans="4:4" x14ac:dyDescent="0.2">
      <c r="D1675" s="94"/>
    </row>
    <row r="1676" spans="4:4" x14ac:dyDescent="0.2">
      <c r="D1676" s="94"/>
    </row>
    <row r="1677" spans="4:4" x14ac:dyDescent="0.2">
      <c r="D1677" s="94"/>
    </row>
    <row r="1678" spans="4:4" x14ac:dyDescent="0.2">
      <c r="D1678" s="94"/>
    </row>
    <row r="1679" spans="4:4" x14ac:dyDescent="0.2">
      <c r="D1679" s="94"/>
    </row>
    <row r="1680" spans="4:4" x14ac:dyDescent="0.2">
      <c r="D1680" s="94"/>
    </row>
    <row r="1681" spans="4:4" x14ac:dyDescent="0.2">
      <c r="D1681" s="94"/>
    </row>
    <row r="1682" spans="4:4" x14ac:dyDescent="0.2">
      <c r="D1682" s="94"/>
    </row>
    <row r="1683" spans="4:4" x14ac:dyDescent="0.2">
      <c r="D1683" s="94"/>
    </row>
    <row r="1684" spans="4:4" x14ac:dyDescent="0.2">
      <c r="D1684" s="94"/>
    </row>
    <row r="1685" spans="4:4" x14ac:dyDescent="0.2">
      <c r="D1685" s="94"/>
    </row>
    <row r="1686" spans="4:4" x14ac:dyDescent="0.2">
      <c r="D1686" s="94"/>
    </row>
    <row r="1687" spans="4:4" x14ac:dyDescent="0.2">
      <c r="D1687" s="94"/>
    </row>
    <row r="1688" spans="4:4" x14ac:dyDescent="0.2">
      <c r="D1688" s="94"/>
    </row>
    <row r="1689" spans="4:4" x14ac:dyDescent="0.2">
      <c r="D1689" s="94"/>
    </row>
    <row r="1690" spans="4:4" x14ac:dyDescent="0.2">
      <c r="D1690" s="94"/>
    </row>
    <row r="1691" spans="4:4" x14ac:dyDescent="0.2">
      <c r="D1691" s="94"/>
    </row>
    <row r="1692" spans="4:4" x14ac:dyDescent="0.2">
      <c r="D1692" s="94"/>
    </row>
    <row r="1693" spans="4:4" x14ac:dyDescent="0.2">
      <c r="D1693" s="94"/>
    </row>
    <row r="1694" spans="4:4" x14ac:dyDescent="0.2">
      <c r="D1694" s="94"/>
    </row>
    <row r="1695" spans="4:4" x14ac:dyDescent="0.2">
      <c r="D1695" s="94"/>
    </row>
    <row r="1696" spans="4:4" x14ac:dyDescent="0.2">
      <c r="D1696" s="94"/>
    </row>
    <row r="1697" spans="4:4" x14ac:dyDescent="0.2">
      <c r="D1697" s="94"/>
    </row>
    <row r="1698" spans="4:4" x14ac:dyDescent="0.2">
      <c r="D1698" s="94"/>
    </row>
    <row r="1699" spans="4:4" x14ac:dyDescent="0.2">
      <c r="D1699" s="94"/>
    </row>
    <row r="1700" spans="4:4" x14ac:dyDescent="0.2">
      <c r="D1700" s="94"/>
    </row>
    <row r="1701" spans="4:4" x14ac:dyDescent="0.2">
      <c r="D1701" s="94"/>
    </row>
    <row r="1702" spans="4:4" x14ac:dyDescent="0.2">
      <c r="D1702" s="94"/>
    </row>
    <row r="1703" spans="4:4" x14ac:dyDescent="0.2">
      <c r="D1703" s="94"/>
    </row>
    <row r="1704" spans="4:4" x14ac:dyDescent="0.2">
      <c r="D1704" s="94"/>
    </row>
    <row r="1705" spans="4:4" x14ac:dyDescent="0.2">
      <c r="D1705" s="94"/>
    </row>
    <row r="1706" spans="4:4" x14ac:dyDescent="0.2">
      <c r="D1706" s="94"/>
    </row>
    <row r="1707" spans="4:4" x14ac:dyDescent="0.2">
      <c r="D1707" s="94"/>
    </row>
    <row r="1708" spans="4:4" x14ac:dyDescent="0.2">
      <c r="D1708" s="94"/>
    </row>
    <row r="1709" spans="4:4" x14ac:dyDescent="0.2">
      <c r="D1709" s="94"/>
    </row>
    <row r="1710" spans="4:4" x14ac:dyDescent="0.2">
      <c r="D1710" s="94"/>
    </row>
    <row r="1711" spans="4:4" x14ac:dyDescent="0.2">
      <c r="D1711" s="94"/>
    </row>
    <row r="1712" spans="4:4" x14ac:dyDescent="0.2">
      <c r="D1712" s="94"/>
    </row>
    <row r="1713" spans="4:4" x14ac:dyDescent="0.2">
      <c r="D1713" s="94"/>
    </row>
    <row r="1714" spans="4:4" x14ac:dyDescent="0.2">
      <c r="D1714" s="94"/>
    </row>
    <row r="1715" spans="4:4" x14ac:dyDescent="0.2">
      <c r="D1715" s="94"/>
    </row>
    <row r="1716" spans="4:4" x14ac:dyDescent="0.2">
      <c r="D1716" s="94"/>
    </row>
    <row r="1717" spans="4:4" x14ac:dyDescent="0.2">
      <c r="D1717" s="94"/>
    </row>
    <row r="1718" spans="4:4" x14ac:dyDescent="0.2">
      <c r="D1718" s="94"/>
    </row>
    <row r="1719" spans="4:4" x14ac:dyDescent="0.2">
      <c r="D1719" s="94"/>
    </row>
    <row r="1720" spans="4:4" x14ac:dyDescent="0.2">
      <c r="D1720" s="94"/>
    </row>
    <row r="1721" spans="4:4" x14ac:dyDescent="0.2">
      <c r="D1721" s="94"/>
    </row>
    <row r="1722" spans="4:4" x14ac:dyDescent="0.2">
      <c r="D1722" s="94"/>
    </row>
    <row r="1723" spans="4:4" x14ac:dyDescent="0.2">
      <c r="D1723" s="94"/>
    </row>
    <row r="1724" spans="4:4" x14ac:dyDescent="0.2">
      <c r="D1724" s="94"/>
    </row>
    <row r="1725" spans="4:4" x14ac:dyDescent="0.2">
      <c r="D1725" s="94"/>
    </row>
    <row r="1726" spans="4:4" x14ac:dyDescent="0.2">
      <c r="D1726" s="94"/>
    </row>
    <row r="1727" spans="4:4" x14ac:dyDescent="0.2">
      <c r="D1727" s="94"/>
    </row>
    <row r="1728" spans="4:4" x14ac:dyDescent="0.2">
      <c r="D1728" s="94"/>
    </row>
    <row r="1729" spans="4:4" x14ac:dyDescent="0.2">
      <c r="D1729" s="94"/>
    </row>
    <row r="1730" spans="4:4" x14ac:dyDescent="0.2">
      <c r="D1730" s="94"/>
    </row>
    <row r="1731" spans="4:4" x14ac:dyDescent="0.2">
      <c r="D1731" s="94"/>
    </row>
    <row r="1732" spans="4:4" x14ac:dyDescent="0.2">
      <c r="D1732" s="94"/>
    </row>
    <row r="1733" spans="4:4" x14ac:dyDescent="0.2">
      <c r="D1733" s="94"/>
    </row>
    <row r="1734" spans="4:4" x14ac:dyDescent="0.2">
      <c r="D1734" s="94"/>
    </row>
    <row r="1735" spans="4:4" x14ac:dyDescent="0.2">
      <c r="D1735" s="94"/>
    </row>
    <row r="1736" spans="4:4" x14ac:dyDescent="0.2">
      <c r="D1736" s="94"/>
    </row>
    <row r="1737" spans="4:4" x14ac:dyDescent="0.2">
      <c r="D1737" s="94"/>
    </row>
    <row r="1738" spans="4:4" x14ac:dyDescent="0.2">
      <c r="D1738" s="94"/>
    </row>
    <row r="1739" spans="4:4" x14ac:dyDescent="0.2">
      <c r="D1739" s="94"/>
    </row>
    <row r="1740" spans="4:4" x14ac:dyDescent="0.2">
      <c r="D1740" s="94"/>
    </row>
    <row r="1741" spans="4:4" x14ac:dyDescent="0.2">
      <c r="D1741" s="94"/>
    </row>
    <row r="1742" spans="4:4" x14ac:dyDescent="0.2">
      <c r="D1742" s="94"/>
    </row>
    <row r="1743" spans="4:4" x14ac:dyDescent="0.2">
      <c r="D1743" s="94"/>
    </row>
    <row r="1744" spans="4:4" x14ac:dyDescent="0.2">
      <c r="D1744" s="94"/>
    </row>
    <row r="1745" spans="4:4" x14ac:dyDescent="0.2">
      <c r="D1745" s="94"/>
    </row>
    <row r="1746" spans="4:4" x14ac:dyDescent="0.2">
      <c r="D1746" s="94"/>
    </row>
    <row r="1747" spans="4:4" x14ac:dyDescent="0.2">
      <c r="D1747" s="94"/>
    </row>
    <row r="1748" spans="4:4" x14ac:dyDescent="0.2">
      <c r="D1748" s="94"/>
    </row>
    <row r="1749" spans="4:4" x14ac:dyDescent="0.2">
      <c r="D1749" s="94"/>
    </row>
    <row r="1750" spans="4:4" x14ac:dyDescent="0.2">
      <c r="D1750" s="94"/>
    </row>
    <row r="1751" spans="4:4" x14ac:dyDescent="0.2">
      <c r="D1751" s="94"/>
    </row>
    <row r="1752" spans="4:4" x14ac:dyDescent="0.2">
      <c r="D1752" s="94"/>
    </row>
    <row r="1753" spans="4:4" x14ac:dyDescent="0.2">
      <c r="D1753" s="94"/>
    </row>
    <row r="1754" spans="4:4" x14ac:dyDescent="0.2">
      <c r="D1754" s="94"/>
    </row>
    <row r="1755" spans="4:4" x14ac:dyDescent="0.2">
      <c r="D1755" s="94"/>
    </row>
    <row r="1756" spans="4:4" x14ac:dyDescent="0.2">
      <c r="D1756" s="94"/>
    </row>
    <row r="1757" spans="4:4" x14ac:dyDescent="0.2">
      <c r="D1757" s="94"/>
    </row>
    <row r="1758" spans="4:4" x14ac:dyDescent="0.2">
      <c r="D1758" s="94"/>
    </row>
    <row r="1759" spans="4:4" x14ac:dyDescent="0.2">
      <c r="D1759" s="94"/>
    </row>
    <row r="1760" spans="4:4" x14ac:dyDescent="0.2">
      <c r="D1760" s="94"/>
    </row>
    <row r="1761" spans="4:4" x14ac:dyDescent="0.2">
      <c r="D1761" s="94"/>
    </row>
    <row r="1762" spans="4:4" x14ac:dyDescent="0.2">
      <c r="D1762" s="94"/>
    </row>
    <row r="1763" spans="4:4" x14ac:dyDescent="0.2">
      <c r="D1763" s="94"/>
    </row>
    <row r="1764" spans="4:4" x14ac:dyDescent="0.2">
      <c r="D1764" s="94"/>
    </row>
    <row r="1765" spans="4:4" x14ac:dyDescent="0.2">
      <c r="D1765" s="94"/>
    </row>
    <row r="1766" spans="4:4" x14ac:dyDescent="0.2">
      <c r="D1766" s="94"/>
    </row>
    <row r="1767" spans="4:4" x14ac:dyDescent="0.2">
      <c r="D1767" s="94"/>
    </row>
    <row r="1768" spans="4:4" x14ac:dyDescent="0.2">
      <c r="D1768" s="94"/>
    </row>
    <row r="1769" spans="4:4" x14ac:dyDescent="0.2">
      <c r="D1769" s="94"/>
    </row>
    <row r="1770" spans="4:4" x14ac:dyDescent="0.2">
      <c r="D1770" s="94"/>
    </row>
    <row r="1771" spans="4:4" x14ac:dyDescent="0.2">
      <c r="D1771" s="94"/>
    </row>
    <row r="1772" spans="4:4" x14ac:dyDescent="0.2">
      <c r="D1772" s="94"/>
    </row>
    <row r="1773" spans="4:4" x14ac:dyDescent="0.2">
      <c r="D1773" s="94"/>
    </row>
    <row r="1774" spans="4:4" x14ac:dyDescent="0.2">
      <c r="D1774" s="94"/>
    </row>
    <row r="1775" spans="4:4" x14ac:dyDescent="0.2">
      <c r="D1775" s="94"/>
    </row>
    <row r="1776" spans="4:4" x14ac:dyDescent="0.2">
      <c r="D1776" s="94"/>
    </row>
    <row r="1777" spans="4:4" x14ac:dyDescent="0.2">
      <c r="D1777" s="94"/>
    </row>
    <row r="1778" spans="4:4" x14ac:dyDescent="0.2">
      <c r="D1778" s="94"/>
    </row>
    <row r="1779" spans="4:4" x14ac:dyDescent="0.2">
      <c r="D1779" s="94"/>
    </row>
    <row r="1780" spans="4:4" x14ac:dyDescent="0.2">
      <c r="D1780" s="94"/>
    </row>
    <row r="1781" spans="4:4" x14ac:dyDescent="0.2">
      <c r="D1781" s="94"/>
    </row>
    <row r="1782" spans="4:4" x14ac:dyDescent="0.2">
      <c r="D1782" s="94"/>
    </row>
    <row r="1783" spans="4:4" x14ac:dyDescent="0.2">
      <c r="D1783" s="94"/>
    </row>
    <row r="1784" spans="4:4" x14ac:dyDescent="0.2">
      <c r="D1784" s="94"/>
    </row>
    <row r="1785" spans="4:4" x14ac:dyDescent="0.2">
      <c r="D1785" s="94"/>
    </row>
    <row r="1786" spans="4:4" x14ac:dyDescent="0.2">
      <c r="D1786" s="94"/>
    </row>
    <row r="1787" spans="4:4" x14ac:dyDescent="0.2">
      <c r="D1787" s="94"/>
    </row>
    <row r="1788" spans="4:4" x14ac:dyDescent="0.2">
      <c r="D1788" s="94"/>
    </row>
    <row r="1789" spans="4:4" x14ac:dyDescent="0.2">
      <c r="D1789" s="94"/>
    </row>
    <row r="1790" spans="4:4" x14ac:dyDescent="0.2">
      <c r="D1790" s="94"/>
    </row>
    <row r="1791" spans="4:4" x14ac:dyDescent="0.2">
      <c r="D1791" s="94"/>
    </row>
    <row r="1792" spans="4:4" x14ac:dyDescent="0.2">
      <c r="D1792" s="94"/>
    </row>
    <row r="1793" spans="4:4" x14ac:dyDescent="0.2">
      <c r="D1793" s="94"/>
    </row>
    <row r="1794" spans="4:4" x14ac:dyDescent="0.2">
      <c r="D1794" s="94"/>
    </row>
    <row r="1795" spans="4:4" x14ac:dyDescent="0.2">
      <c r="D1795" s="94"/>
    </row>
    <row r="1796" spans="4:4" x14ac:dyDescent="0.2">
      <c r="D1796" s="94"/>
    </row>
    <row r="1797" spans="4:4" x14ac:dyDescent="0.2">
      <c r="D1797" s="94"/>
    </row>
    <row r="1798" spans="4:4" x14ac:dyDescent="0.2">
      <c r="D1798" s="94"/>
    </row>
    <row r="1799" spans="4:4" x14ac:dyDescent="0.2">
      <c r="D1799" s="94"/>
    </row>
    <row r="1800" spans="4:4" x14ac:dyDescent="0.2">
      <c r="D1800" s="94"/>
    </row>
    <row r="1801" spans="4:4" x14ac:dyDescent="0.2">
      <c r="D1801" s="94"/>
    </row>
    <row r="1802" spans="4:4" x14ac:dyDescent="0.2">
      <c r="D1802" s="94"/>
    </row>
    <row r="1803" spans="4:4" x14ac:dyDescent="0.2">
      <c r="D1803" s="94"/>
    </row>
    <row r="1804" spans="4:4" x14ac:dyDescent="0.2">
      <c r="D1804" s="94"/>
    </row>
    <row r="1805" spans="4:4" x14ac:dyDescent="0.2">
      <c r="D1805" s="94"/>
    </row>
    <row r="1806" spans="4:4" x14ac:dyDescent="0.2">
      <c r="D1806" s="94"/>
    </row>
    <row r="1807" spans="4:4" x14ac:dyDescent="0.2">
      <c r="D1807" s="94"/>
    </row>
    <row r="1808" spans="4:4" x14ac:dyDescent="0.2">
      <c r="D1808" s="94"/>
    </row>
    <row r="1809" spans="4:4" x14ac:dyDescent="0.2">
      <c r="D1809" s="94"/>
    </row>
    <row r="1810" spans="4:4" x14ac:dyDescent="0.2">
      <c r="D1810" s="94"/>
    </row>
    <row r="1811" spans="4:4" x14ac:dyDescent="0.2">
      <c r="D1811" s="94"/>
    </row>
    <row r="1812" spans="4:4" x14ac:dyDescent="0.2">
      <c r="D1812" s="94"/>
    </row>
    <row r="1813" spans="4:4" x14ac:dyDescent="0.2">
      <c r="D1813" s="94"/>
    </row>
    <row r="1814" spans="4:4" x14ac:dyDescent="0.2">
      <c r="D1814" s="94"/>
    </row>
    <row r="1815" spans="4:4" x14ac:dyDescent="0.2">
      <c r="D1815" s="94"/>
    </row>
    <row r="1816" spans="4:4" x14ac:dyDescent="0.2">
      <c r="D1816" s="94"/>
    </row>
    <row r="1817" spans="4:4" x14ac:dyDescent="0.2">
      <c r="D1817" s="94"/>
    </row>
    <row r="1818" spans="4:4" x14ac:dyDescent="0.2">
      <c r="D1818" s="94"/>
    </row>
    <row r="1819" spans="4:4" x14ac:dyDescent="0.2">
      <c r="D1819" s="94"/>
    </row>
    <row r="1820" spans="4:4" x14ac:dyDescent="0.2">
      <c r="D1820" s="94"/>
    </row>
    <row r="1821" spans="4:4" x14ac:dyDescent="0.2">
      <c r="D1821" s="94"/>
    </row>
    <row r="1822" spans="4:4" x14ac:dyDescent="0.2">
      <c r="D1822" s="94"/>
    </row>
    <row r="1823" spans="4:4" x14ac:dyDescent="0.2">
      <c r="D1823" s="94"/>
    </row>
    <row r="1824" spans="4:4" x14ac:dyDescent="0.2">
      <c r="D1824" s="94"/>
    </row>
    <row r="1825" spans="4:4" x14ac:dyDescent="0.2">
      <c r="D1825" s="94"/>
    </row>
    <row r="1826" spans="4:4" x14ac:dyDescent="0.2">
      <c r="D1826" s="94"/>
    </row>
    <row r="1827" spans="4:4" x14ac:dyDescent="0.2">
      <c r="D1827" s="94"/>
    </row>
    <row r="1828" spans="4:4" x14ac:dyDescent="0.2">
      <c r="D1828" s="94"/>
    </row>
    <row r="1829" spans="4:4" x14ac:dyDescent="0.2">
      <c r="D1829" s="94"/>
    </row>
    <row r="1830" spans="4:4" x14ac:dyDescent="0.2">
      <c r="D1830" s="94"/>
    </row>
    <row r="1831" spans="4:4" x14ac:dyDescent="0.2">
      <c r="D1831" s="94"/>
    </row>
    <row r="1832" spans="4:4" x14ac:dyDescent="0.2">
      <c r="D1832" s="94"/>
    </row>
    <row r="1833" spans="4:4" x14ac:dyDescent="0.2">
      <c r="D1833" s="94"/>
    </row>
    <row r="1834" spans="4:4" x14ac:dyDescent="0.2">
      <c r="D1834" s="94"/>
    </row>
    <row r="1835" spans="4:4" x14ac:dyDescent="0.2">
      <c r="D1835" s="94"/>
    </row>
    <row r="1836" spans="4:4" x14ac:dyDescent="0.2">
      <c r="D1836" s="94"/>
    </row>
    <row r="1837" spans="4:4" x14ac:dyDescent="0.2">
      <c r="D1837" s="94"/>
    </row>
    <row r="1838" spans="4:4" x14ac:dyDescent="0.2">
      <c r="D1838" s="94"/>
    </row>
    <row r="1839" spans="4:4" x14ac:dyDescent="0.2">
      <c r="D1839" s="94"/>
    </row>
    <row r="1840" spans="4:4" x14ac:dyDescent="0.2">
      <c r="D1840" s="94"/>
    </row>
    <row r="1841" spans="4:4" x14ac:dyDescent="0.2">
      <c r="D1841" s="94"/>
    </row>
    <row r="1842" spans="4:4" x14ac:dyDescent="0.2">
      <c r="D1842" s="94"/>
    </row>
    <row r="1843" spans="4:4" x14ac:dyDescent="0.2">
      <c r="D1843" s="94"/>
    </row>
    <row r="1844" spans="4:4" x14ac:dyDescent="0.2">
      <c r="D1844" s="94"/>
    </row>
    <row r="1845" spans="4:4" x14ac:dyDescent="0.2">
      <c r="D1845" s="94"/>
    </row>
    <row r="1846" spans="4:4" x14ac:dyDescent="0.2">
      <c r="D1846" s="94"/>
    </row>
    <row r="1847" spans="4:4" x14ac:dyDescent="0.2">
      <c r="D1847" s="94"/>
    </row>
    <row r="1848" spans="4:4" x14ac:dyDescent="0.2">
      <c r="D1848" s="94"/>
    </row>
    <row r="1849" spans="4:4" x14ac:dyDescent="0.2">
      <c r="D1849" s="94"/>
    </row>
    <row r="1850" spans="4:4" x14ac:dyDescent="0.2">
      <c r="D1850" s="94"/>
    </row>
    <row r="1851" spans="4:4" x14ac:dyDescent="0.2">
      <c r="D1851" s="94"/>
    </row>
    <row r="1852" spans="4:4" x14ac:dyDescent="0.2">
      <c r="D1852" s="94"/>
    </row>
    <row r="1853" spans="4:4" x14ac:dyDescent="0.2">
      <c r="D1853" s="94"/>
    </row>
    <row r="1854" spans="4:4" x14ac:dyDescent="0.2">
      <c r="D1854" s="94"/>
    </row>
    <row r="1855" spans="4:4" x14ac:dyDescent="0.2">
      <c r="D1855" s="94"/>
    </row>
    <row r="1856" spans="4:4" x14ac:dyDescent="0.2">
      <c r="D1856" s="94"/>
    </row>
    <row r="1857" spans="4:4" x14ac:dyDescent="0.2">
      <c r="D1857" s="94"/>
    </row>
    <row r="1858" spans="4:4" x14ac:dyDescent="0.2">
      <c r="D1858" s="94"/>
    </row>
    <row r="1859" spans="4:4" x14ac:dyDescent="0.2">
      <c r="D1859" s="94"/>
    </row>
    <row r="1860" spans="4:4" x14ac:dyDescent="0.2">
      <c r="D1860" s="94"/>
    </row>
    <row r="1861" spans="4:4" x14ac:dyDescent="0.2">
      <c r="D1861" s="94"/>
    </row>
    <row r="1862" spans="4:4" x14ac:dyDescent="0.2">
      <c r="D1862" s="94"/>
    </row>
    <row r="1863" spans="4:4" x14ac:dyDescent="0.2">
      <c r="D1863" s="94"/>
    </row>
    <row r="1864" spans="4:4" x14ac:dyDescent="0.2">
      <c r="D1864" s="94"/>
    </row>
    <row r="1865" spans="4:4" x14ac:dyDescent="0.2">
      <c r="D1865" s="94"/>
    </row>
    <row r="1866" spans="4:4" x14ac:dyDescent="0.2">
      <c r="D1866" s="94"/>
    </row>
    <row r="1867" spans="4:4" x14ac:dyDescent="0.2">
      <c r="D1867" s="94"/>
    </row>
    <row r="1868" spans="4:4" x14ac:dyDescent="0.2">
      <c r="D1868" s="94"/>
    </row>
    <row r="1869" spans="4:4" x14ac:dyDescent="0.2">
      <c r="D1869" s="94"/>
    </row>
    <row r="1870" spans="4:4" x14ac:dyDescent="0.2">
      <c r="D1870" s="94"/>
    </row>
    <row r="1871" spans="4:4" x14ac:dyDescent="0.2">
      <c r="D1871" s="94"/>
    </row>
    <row r="1872" spans="4:4" x14ac:dyDescent="0.2">
      <c r="D1872" s="94"/>
    </row>
    <row r="1873" spans="4:4" x14ac:dyDescent="0.2">
      <c r="D1873" s="94"/>
    </row>
    <row r="1874" spans="4:4" x14ac:dyDescent="0.2">
      <c r="D1874" s="94"/>
    </row>
    <row r="1875" spans="4:4" x14ac:dyDescent="0.2">
      <c r="D1875" s="94"/>
    </row>
    <row r="1876" spans="4:4" x14ac:dyDescent="0.2">
      <c r="D1876" s="94"/>
    </row>
    <row r="1877" spans="4:4" x14ac:dyDescent="0.2">
      <c r="D1877" s="94"/>
    </row>
    <row r="1878" spans="4:4" x14ac:dyDescent="0.2">
      <c r="D1878" s="94"/>
    </row>
    <row r="1879" spans="4:4" x14ac:dyDescent="0.2">
      <c r="D1879" s="94"/>
    </row>
    <row r="1880" spans="4:4" x14ac:dyDescent="0.2">
      <c r="D1880" s="94"/>
    </row>
    <row r="1881" spans="4:4" x14ac:dyDescent="0.2">
      <c r="D1881" s="94"/>
    </row>
    <row r="1882" spans="4:4" x14ac:dyDescent="0.2">
      <c r="D1882" s="94"/>
    </row>
    <row r="1883" spans="4:4" x14ac:dyDescent="0.2">
      <c r="D1883" s="94"/>
    </row>
    <row r="1884" spans="4:4" x14ac:dyDescent="0.2">
      <c r="D1884" s="94"/>
    </row>
    <row r="1885" spans="4:4" x14ac:dyDescent="0.2">
      <c r="D1885" s="94"/>
    </row>
    <row r="1886" spans="4:4" x14ac:dyDescent="0.2">
      <c r="D1886" s="94"/>
    </row>
    <row r="1887" spans="4:4" x14ac:dyDescent="0.2">
      <c r="D1887" s="94"/>
    </row>
    <row r="1888" spans="4:4" x14ac:dyDescent="0.2">
      <c r="D1888" s="94"/>
    </row>
    <row r="1889" spans="4:4" x14ac:dyDescent="0.2">
      <c r="D1889" s="94"/>
    </row>
    <row r="1890" spans="4:4" x14ac:dyDescent="0.2">
      <c r="D1890" s="94"/>
    </row>
    <row r="1891" spans="4:4" x14ac:dyDescent="0.2">
      <c r="D1891" s="94"/>
    </row>
    <row r="1892" spans="4:4" x14ac:dyDescent="0.2">
      <c r="D1892" s="94"/>
    </row>
    <row r="1893" spans="4:4" x14ac:dyDescent="0.2">
      <c r="D1893" s="94"/>
    </row>
    <row r="1894" spans="4:4" x14ac:dyDescent="0.2">
      <c r="D1894" s="94"/>
    </row>
    <row r="1895" spans="4:4" x14ac:dyDescent="0.2">
      <c r="D1895" s="94"/>
    </row>
    <row r="1896" spans="4:4" x14ac:dyDescent="0.2">
      <c r="D1896" s="94"/>
    </row>
    <row r="1897" spans="4:4" x14ac:dyDescent="0.2">
      <c r="D1897" s="94"/>
    </row>
    <row r="1898" spans="4:4" x14ac:dyDescent="0.2">
      <c r="D1898" s="94"/>
    </row>
    <row r="1899" spans="4:4" x14ac:dyDescent="0.2">
      <c r="D1899" s="94"/>
    </row>
    <row r="1900" spans="4:4" x14ac:dyDescent="0.2">
      <c r="D1900" s="94"/>
    </row>
    <row r="1901" spans="4:4" x14ac:dyDescent="0.2">
      <c r="D1901" s="94"/>
    </row>
    <row r="1902" spans="4:4" x14ac:dyDescent="0.2">
      <c r="D1902" s="94"/>
    </row>
    <row r="1903" spans="4:4" x14ac:dyDescent="0.2">
      <c r="D1903" s="94"/>
    </row>
    <row r="1904" spans="4:4" x14ac:dyDescent="0.2">
      <c r="D1904" s="94"/>
    </row>
    <row r="1905" spans="4:4" x14ac:dyDescent="0.2">
      <c r="D1905" s="94"/>
    </row>
    <row r="1906" spans="4:4" x14ac:dyDescent="0.2">
      <c r="D1906" s="94"/>
    </row>
    <row r="1907" spans="4:4" x14ac:dyDescent="0.2">
      <c r="D1907" s="94"/>
    </row>
    <row r="1908" spans="4:4" x14ac:dyDescent="0.2">
      <c r="D1908" s="94"/>
    </row>
    <row r="1909" spans="4:4" x14ac:dyDescent="0.2">
      <c r="D1909" s="94"/>
    </row>
    <row r="1910" spans="4:4" x14ac:dyDescent="0.2">
      <c r="D1910" s="94"/>
    </row>
    <row r="1911" spans="4:4" x14ac:dyDescent="0.2">
      <c r="D1911" s="94"/>
    </row>
    <row r="1912" spans="4:4" x14ac:dyDescent="0.2">
      <c r="D1912" s="94"/>
    </row>
    <row r="1913" spans="4:4" x14ac:dyDescent="0.2">
      <c r="D1913" s="94"/>
    </row>
    <row r="1914" spans="4:4" x14ac:dyDescent="0.2">
      <c r="D1914" s="94"/>
    </row>
    <row r="1915" spans="4:4" x14ac:dyDescent="0.2">
      <c r="D1915" s="94"/>
    </row>
    <row r="1916" spans="4:4" x14ac:dyDescent="0.2">
      <c r="D1916" s="94"/>
    </row>
    <row r="1917" spans="4:4" x14ac:dyDescent="0.2">
      <c r="D1917" s="94"/>
    </row>
    <row r="1918" spans="4:4" x14ac:dyDescent="0.2">
      <c r="D1918" s="94"/>
    </row>
    <row r="1919" spans="4:4" x14ac:dyDescent="0.2">
      <c r="D1919" s="94"/>
    </row>
    <row r="1920" spans="4:4" x14ac:dyDescent="0.2">
      <c r="D1920" s="94"/>
    </row>
    <row r="1921" spans="4:4" x14ac:dyDescent="0.2">
      <c r="D1921" s="94"/>
    </row>
    <row r="1922" spans="4:4" x14ac:dyDescent="0.2">
      <c r="D1922" s="94"/>
    </row>
    <row r="1923" spans="4:4" x14ac:dyDescent="0.2">
      <c r="D1923" s="94"/>
    </row>
    <row r="1924" spans="4:4" x14ac:dyDescent="0.2">
      <c r="D1924" s="94"/>
    </row>
    <row r="1925" spans="4:4" x14ac:dyDescent="0.2">
      <c r="D1925" s="94"/>
    </row>
    <row r="1926" spans="4:4" x14ac:dyDescent="0.2">
      <c r="D1926" s="94"/>
    </row>
    <row r="1927" spans="4:4" x14ac:dyDescent="0.2">
      <c r="D1927" s="94"/>
    </row>
    <row r="1928" spans="4:4" x14ac:dyDescent="0.2">
      <c r="D1928" s="94"/>
    </row>
    <row r="1929" spans="4:4" x14ac:dyDescent="0.2">
      <c r="D1929" s="94"/>
    </row>
    <row r="1930" spans="4:4" x14ac:dyDescent="0.2">
      <c r="D1930" s="94"/>
    </row>
    <row r="1931" spans="4:4" x14ac:dyDescent="0.2">
      <c r="D1931" s="94"/>
    </row>
    <row r="1932" spans="4:4" x14ac:dyDescent="0.2">
      <c r="D1932" s="94"/>
    </row>
    <row r="1933" spans="4:4" x14ac:dyDescent="0.2">
      <c r="D1933" s="94"/>
    </row>
    <row r="1934" spans="4:4" x14ac:dyDescent="0.2">
      <c r="D1934" s="94"/>
    </row>
    <row r="1935" spans="4:4" x14ac:dyDescent="0.2">
      <c r="D1935" s="94"/>
    </row>
    <row r="1936" spans="4:4" x14ac:dyDescent="0.2">
      <c r="D1936" s="94"/>
    </row>
    <row r="1937" spans="4:4" x14ac:dyDescent="0.2">
      <c r="D1937" s="94"/>
    </row>
    <row r="1938" spans="4:4" x14ac:dyDescent="0.2">
      <c r="D1938" s="94"/>
    </row>
    <row r="1939" spans="4:4" x14ac:dyDescent="0.2">
      <c r="D1939" s="94"/>
    </row>
    <row r="1940" spans="4:4" x14ac:dyDescent="0.2">
      <c r="D1940" s="94"/>
    </row>
    <row r="1941" spans="4:4" x14ac:dyDescent="0.2">
      <c r="D1941" s="94"/>
    </row>
    <row r="1942" spans="4:4" x14ac:dyDescent="0.2">
      <c r="D1942" s="94"/>
    </row>
    <row r="1943" spans="4:4" x14ac:dyDescent="0.2">
      <c r="D1943" s="94"/>
    </row>
    <row r="1944" spans="4:4" x14ac:dyDescent="0.2">
      <c r="D1944" s="94"/>
    </row>
    <row r="1945" spans="4:4" x14ac:dyDescent="0.2">
      <c r="D1945" s="94"/>
    </row>
    <row r="1946" spans="4:4" x14ac:dyDescent="0.2">
      <c r="D1946" s="94"/>
    </row>
    <row r="1947" spans="4:4" x14ac:dyDescent="0.2">
      <c r="D1947" s="94"/>
    </row>
    <row r="1948" spans="4:4" x14ac:dyDescent="0.2">
      <c r="D1948" s="94"/>
    </row>
    <row r="1949" spans="4:4" x14ac:dyDescent="0.2">
      <c r="D1949" s="94"/>
    </row>
    <row r="1950" spans="4:4" x14ac:dyDescent="0.2">
      <c r="D1950" s="94"/>
    </row>
    <row r="1951" spans="4:4" x14ac:dyDescent="0.2">
      <c r="D1951" s="94"/>
    </row>
    <row r="1952" spans="4:4" x14ac:dyDescent="0.2">
      <c r="D1952" s="94"/>
    </row>
    <row r="1953" spans="4:4" x14ac:dyDescent="0.2">
      <c r="D1953" s="94"/>
    </row>
    <row r="1954" spans="4:4" x14ac:dyDescent="0.2">
      <c r="D1954" s="94"/>
    </row>
    <row r="1955" spans="4:4" x14ac:dyDescent="0.2">
      <c r="D1955" s="94"/>
    </row>
    <row r="1956" spans="4:4" x14ac:dyDescent="0.2">
      <c r="D1956" s="94"/>
    </row>
    <row r="1957" spans="4:4" x14ac:dyDescent="0.2">
      <c r="D1957" s="94"/>
    </row>
    <row r="1958" spans="4:4" x14ac:dyDescent="0.2">
      <c r="D1958" s="94"/>
    </row>
    <row r="1959" spans="4:4" x14ac:dyDescent="0.2">
      <c r="D1959" s="94"/>
    </row>
    <row r="1960" spans="4:4" x14ac:dyDescent="0.2">
      <c r="D1960" s="94"/>
    </row>
    <row r="1961" spans="4:4" x14ac:dyDescent="0.2">
      <c r="D1961" s="94"/>
    </row>
    <row r="1962" spans="4:4" x14ac:dyDescent="0.2">
      <c r="D1962" s="94"/>
    </row>
    <row r="1963" spans="4:4" x14ac:dyDescent="0.2">
      <c r="D1963" s="94"/>
    </row>
    <row r="1964" spans="4:4" x14ac:dyDescent="0.2">
      <c r="D1964" s="94"/>
    </row>
    <row r="1965" spans="4:4" x14ac:dyDescent="0.2">
      <c r="D1965" s="94"/>
    </row>
    <row r="1966" spans="4:4" x14ac:dyDescent="0.2">
      <c r="D1966" s="94"/>
    </row>
    <row r="1967" spans="4:4" x14ac:dyDescent="0.2">
      <c r="D1967" s="94"/>
    </row>
    <row r="1968" spans="4:4" x14ac:dyDescent="0.2">
      <c r="D1968" s="94"/>
    </row>
    <row r="1969" spans="4:4" x14ac:dyDescent="0.2">
      <c r="D1969" s="94"/>
    </row>
    <row r="1970" spans="4:4" x14ac:dyDescent="0.2">
      <c r="D1970" s="94"/>
    </row>
    <row r="1971" spans="4:4" x14ac:dyDescent="0.2">
      <c r="D1971" s="94"/>
    </row>
    <row r="1972" spans="4:4" x14ac:dyDescent="0.2">
      <c r="D1972" s="94"/>
    </row>
    <row r="1973" spans="4:4" x14ac:dyDescent="0.2">
      <c r="D1973" s="94"/>
    </row>
    <row r="1974" spans="4:4" x14ac:dyDescent="0.2">
      <c r="D1974" s="94"/>
    </row>
    <row r="1975" spans="4:4" x14ac:dyDescent="0.2">
      <c r="D1975" s="94"/>
    </row>
    <row r="1976" spans="4:4" x14ac:dyDescent="0.2">
      <c r="D1976" s="94"/>
    </row>
    <row r="1977" spans="4:4" x14ac:dyDescent="0.2">
      <c r="D1977" s="94"/>
    </row>
    <row r="1978" spans="4:4" x14ac:dyDescent="0.2">
      <c r="D1978" s="94"/>
    </row>
    <row r="1979" spans="4:4" x14ac:dyDescent="0.2">
      <c r="D1979" s="94"/>
    </row>
    <row r="1980" spans="4:4" x14ac:dyDescent="0.2">
      <c r="D1980" s="94"/>
    </row>
    <row r="1981" spans="4:4" x14ac:dyDescent="0.2">
      <c r="D1981" s="94"/>
    </row>
    <row r="1982" spans="4:4" x14ac:dyDescent="0.2">
      <c r="D1982" s="94"/>
    </row>
    <row r="1983" spans="4:4" x14ac:dyDescent="0.2">
      <c r="D1983" s="94"/>
    </row>
    <row r="1984" spans="4:4" x14ac:dyDescent="0.2">
      <c r="D1984" s="94"/>
    </row>
    <row r="1985" spans="4:4" x14ac:dyDescent="0.2">
      <c r="D1985" s="94"/>
    </row>
    <row r="1986" spans="4:4" x14ac:dyDescent="0.2">
      <c r="D1986" s="94"/>
    </row>
    <row r="1987" spans="4:4" x14ac:dyDescent="0.2">
      <c r="D1987" s="94"/>
    </row>
    <row r="1988" spans="4:4" x14ac:dyDescent="0.2">
      <c r="D1988" s="94"/>
    </row>
    <row r="1989" spans="4:4" x14ac:dyDescent="0.2">
      <c r="D1989" s="94"/>
    </row>
    <row r="1990" spans="4:4" x14ac:dyDescent="0.2">
      <c r="D1990" s="94"/>
    </row>
    <row r="1991" spans="4:4" x14ac:dyDescent="0.2">
      <c r="D1991" s="94"/>
    </row>
    <row r="1992" spans="4:4" x14ac:dyDescent="0.2">
      <c r="D1992" s="94"/>
    </row>
    <row r="1993" spans="4:4" x14ac:dyDescent="0.2">
      <c r="D1993" s="94"/>
    </row>
    <row r="1994" spans="4:4" x14ac:dyDescent="0.2">
      <c r="D1994" s="94"/>
    </row>
    <row r="1995" spans="4:4" x14ac:dyDescent="0.2">
      <c r="D1995" s="94"/>
    </row>
    <row r="1996" spans="4:4" x14ac:dyDescent="0.2">
      <c r="D1996" s="94"/>
    </row>
    <row r="1997" spans="4:4" x14ac:dyDescent="0.2">
      <c r="D1997" s="94"/>
    </row>
    <row r="1998" spans="4:4" x14ac:dyDescent="0.2">
      <c r="D1998" s="94"/>
    </row>
    <row r="1999" spans="4:4" x14ac:dyDescent="0.2">
      <c r="D1999" s="94"/>
    </row>
    <row r="2000" spans="4:4" x14ac:dyDescent="0.2">
      <c r="D2000" s="94"/>
    </row>
    <row r="2001" spans="4:4" x14ac:dyDescent="0.2">
      <c r="D2001" s="94"/>
    </row>
    <row r="2002" spans="4:4" x14ac:dyDescent="0.2">
      <c r="D2002" s="94"/>
    </row>
    <row r="2003" spans="4:4" x14ac:dyDescent="0.2">
      <c r="D2003" s="94"/>
    </row>
    <row r="2004" spans="4:4" x14ac:dyDescent="0.2">
      <c r="D2004" s="94"/>
    </row>
    <row r="2005" spans="4:4" x14ac:dyDescent="0.2">
      <c r="D2005" s="94"/>
    </row>
    <row r="2006" spans="4:4" x14ac:dyDescent="0.2">
      <c r="D2006" s="94"/>
    </row>
    <row r="2007" spans="4:4" x14ac:dyDescent="0.2">
      <c r="D2007" s="94"/>
    </row>
    <row r="2008" spans="4:4" x14ac:dyDescent="0.2">
      <c r="D2008" s="94"/>
    </row>
    <row r="2009" spans="4:4" x14ac:dyDescent="0.2">
      <c r="D2009" s="94"/>
    </row>
    <row r="2010" spans="4:4" x14ac:dyDescent="0.2">
      <c r="D2010" s="94"/>
    </row>
    <row r="2011" spans="4:4" x14ac:dyDescent="0.2">
      <c r="D2011" s="94"/>
    </row>
    <row r="2012" spans="4:4" x14ac:dyDescent="0.2">
      <c r="D2012" s="94"/>
    </row>
    <row r="2013" spans="4:4" x14ac:dyDescent="0.2">
      <c r="D2013" s="94"/>
    </row>
    <row r="2014" spans="4:4" x14ac:dyDescent="0.2">
      <c r="D2014" s="94"/>
    </row>
    <row r="2015" spans="4:4" x14ac:dyDescent="0.2">
      <c r="D2015" s="94"/>
    </row>
    <row r="2016" spans="4:4" x14ac:dyDescent="0.2">
      <c r="D2016" s="94"/>
    </row>
    <row r="2017" spans="4:4" x14ac:dyDescent="0.2">
      <c r="D2017" s="94"/>
    </row>
    <row r="2018" spans="4:4" x14ac:dyDescent="0.2">
      <c r="D2018" s="94"/>
    </row>
    <row r="2019" spans="4:4" x14ac:dyDescent="0.2">
      <c r="D2019" s="94"/>
    </row>
    <row r="2020" spans="4:4" x14ac:dyDescent="0.2">
      <c r="D2020" s="94"/>
    </row>
    <row r="2021" spans="4:4" x14ac:dyDescent="0.2">
      <c r="D2021" s="94"/>
    </row>
    <row r="2022" spans="4:4" x14ac:dyDescent="0.2">
      <c r="D2022" s="94"/>
    </row>
    <row r="2023" spans="4:4" x14ac:dyDescent="0.2">
      <c r="D2023" s="94"/>
    </row>
    <row r="2024" spans="4:4" x14ac:dyDescent="0.2">
      <c r="D2024" s="94"/>
    </row>
    <row r="2025" spans="4:4" x14ac:dyDescent="0.2">
      <c r="D2025" s="94"/>
    </row>
    <row r="2026" spans="4:4" x14ac:dyDescent="0.2">
      <c r="D2026" s="94"/>
    </row>
    <row r="2027" spans="4:4" x14ac:dyDescent="0.2">
      <c r="D2027" s="94"/>
    </row>
    <row r="2028" spans="4:4" x14ac:dyDescent="0.2">
      <c r="D2028" s="94"/>
    </row>
    <row r="2029" spans="4:4" x14ac:dyDescent="0.2">
      <c r="D2029" s="94"/>
    </row>
    <row r="2030" spans="4:4" x14ac:dyDescent="0.2">
      <c r="D2030" s="94"/>
    </row>
    <row r="2031" spans="4:4" x14ac:dyDescent="0.2">
      <c r="D2031" s="94"/>
    </row>
    <row r="2032" spans="4:4" x14ac:dyDescent="0.2">
      <c r="D2032" s="94"/>
    </row>
    <row r="2033" spans="4:4" x14ac:dyDescent="0.2">
      <c r="D2033" s="94"/>
    </row>
    <row r="2034" spans="4:4" x14ac:dyDescent="0.2">
      <c r="D2034" s="94"/>
    </row>
    <row r="2035" spans="4:4" x14ac:dyDescent="0.2">
      <c r="D2035" s="94"/>
    </row>
    <row r="2036" spans="4:4" x14ac:dyDescent="0.2">
      <c r="D2036" s="94"/>
    </row>
    <row r="2037" spans="4:4" x14ac:dyDescent="0.2">
      <c r="D2037" s="94"/>
    </row>
    <row r="2038" spans="4:4" x14ac:dyDescent="0.2">
      <c r="D2038" s="94"/>
    </row>
    <row r="2039" spans="4:4" x14ac:dyDescent="0.2">
      <c r="D2039" s="94"/>
    </row>
    <row r="2040" spans="4:4" x14ac:dyDescent="0.2">
      <c r="D2040" s="94"/>
    </row>
    <row r="2041" spans="4:4" x14ac:dyDescent="0.2">
      <c r="D2041" s="94"/>
    </row>
    <row r="2042" spans="4:4" x14ac:dyDescent="0.2">
      <c r="D2042" s="94"/>
    </row>
    <row r="2043" spans="4:4" x14ac:dyDescent="0.2">
      <c r="D2043" s="94"/>
    </row>
    <row r="2044" spans="4:4" x14ac:dyDescent="0.2">
      <c r="D2044" s="94"/>
    </row>
    <row r="2045" spans="4:4" x14ac:dyDescent="0.2">
      <c r="D2045" s="94"/>
    </row>
    <row r="2046" spans="4:4" x14ac:dyDescent="0.2">
      <c r="D2046" s="94"/>
    </row>
    <row r="2047" spans="4:4" x14ac:dyDescent="0.2">
      <c r="D2047" s="94"/>
    </row>
    <row r="2048" spans="4:4" x14ac:dyDescent="0.2">
      <c r="D2048" s="94"/>
    </row>
    <row r="2049" spans="4:4" x14ac:dyDescent="0.2">
      <c r="D2049" s="94"/>
    </row>
    <row r="2050" spans="4:4" x14ac:dyDescent="0.2">
      <c r="D2050" s="94"/>
    </row>
    <row r="2051" spans="4:4" x14ac:dyDescent="0.2">
      <c r="D2051" s="94"/>
    </row>
    <row r="2052" spans="4:4" x14ac:dyDescent="0.2">
      <c r="D2052" s="94"/>
    </row>
    <row r="2053" spans="4:4" x14ac:dyDescent="0.2">
      <c r="D2053" s="94"/>
    </row>
    <row r="2054" spans="4:4" x14ac:dyDescent="0.2">
      <c r="D2054" s="94"/>
    </row>
    <row r="2055" spans="4:4" x14ac:dyDescent="0.2">
      <c r="D2055" s="94"/>
    </row>
    <row r="2056" spans="4:4" x14ac:dyDescent="0.2">
      <c r="D2056" s="94"/>
    </row>
    <row r="2057" spans="4:4" x14ac:dyDescent="0.2">
      <c r="D2057" s="94"/>
    </row>
    <row r="2058" spans="4:4" x14ac:dyDescent="0.2">
      <c r="D2058" s="94"/>
    </row>
    <row r="2059" spans="4:4" x14ac:dyDescent="0.2">
      <c r="D2059" s="94"/>
    </row>
    <row r="2060" spans="4:4" x14ac:dyDescent="0.2">
      <c r="D2060" s="94"/>
    </row>
    <row r="2061" spans="4:4" x14ac:dyDescent="0.2">
      <c r="D2061" s="94"/>
    </row>
    <row r="2062" spans="4:4" x14ac:dyDescent="0.2">
      <c r="D2062" s="94"/>
    </row>
    <row r="2063" spans="4:4" x14ac:dyDescent="0.2">
      <c r="D2063" s="94"/>
    </row>
    <row r="2064" spans="4:4" x14ac:dyDescent="0.2">
      <c r="D2064" s="94"/>
    </row>
    <row r="2065" spans="4:4" x14ac:dyDescent="0.2">
      <c r="D2065" s="94"/>
    </row>
    <row r="2066" spans="4:4" x14ac:dyDescent="0.2">
      <c r="D2066" s="94"/>
    </row>
    <row r="2067" spans="4:4" x14ac:dyDescent="0.2">
      <c r="D2067" s="94"/>
    </row>
    <row r="2068" spans="4:4" x14ac:dyDescent="0.2">
      <c r="D2068" s="94"/>
    </row>
    <row r="2069" spans="4:4" x14ac:dyDescent="0.2">
      <c r="D2069" s="94"/>
    </row>
    <row r="2070" spans="4:4" x14ac:dyDescent="0.2">
      <c r="D2070" s="94"/>
    </row>
    <row r="2071" spans="4:4" x14ac:dyDescent="0.2">
      <c r="D2071" s="94"/>
    </row>
    <row r="2072" spans="4:4" x14ac:dyDescent="0.2">
      <c r="D2072" s="94"/>
    </row>
    <row r="2073" spans="4:4" x14ac:dyDescent="0.2">
      <c r="D2073" s="94"/>
    </row>
    <row r="2074" spans="4:4" x14ac:dyDescent="0.2">
      <c r="D2074" s="94"/>
    </row>
    <row r="2075" spans="4:4" x14ac:dyDescent="0.2">
      <c r="D2075" s="94"/>
    </row>
    <row r="2076" spans="4:4" x14ac:dyDescent="0.2">
      <c r="D2076" s="94"/>
    </row>
    <row r="2077" spans="4:4" x14ac:dyDescent="0.2">
      <c r="D2077" s="94"/>
    </row>
    <row r="2078" spans="4:4" x14ac:dyDescent="0.2">
      <c r="D2078" s="94"/>
    </row>
    <row r="2079" spans="4:4" x14ac:dyDescent="0.2">
      <c r="D2079" s="94"/>
    </row>
    <row r="2080" spans="4:4" x14ac:dyDescent="0.2">
      <c r="D2080" s="94"/>
    </row>
    <row r="2081" spans="4:4" x14ac:dyDescent="0.2">
      <c r="D2081" s="94"/>
    </row>
    <row r="2082" spans="4:4" x14ac:dyDescent="0.2">
      <c r="D2082" s="94"/>
    </row>
    <row r="2083" spans="4:4" x14ac:dyDescent="0.2">
      <c r="D2083" s="94"/>
    </row>
    <row r="2084" spans="4:4" x14ac:dyDescent="0.2">
      <c r="D2084" s="94"/>
    </row>
    <row r="2085" spans="4:4" x14ac:dyDescent="0.2">
      <c r="D2085" s="94"/>
    </row>
    <row r="2086" spans="4:4" x14ac:dyDescent="0.2">
      <c r="D2086" s="94"/>
    </row>
    <row r="2087" spans="4:4" x14ac:dyDescent="0.2">
      <c r="D2087" s="94"/>
    </row>
    <row r="2088" spans="4:4" x14ac:dyDescent="0.2">
      <c r="D2088" s="94"/>
    </row>
    <row r="2089" spans="4:4" x14ac:dyDescent="0.2">
      <c r="D2089" s="94"/>
    </row>
    <row r="2090" spans="4:4" x14ac:dyDescent="0.2">
      <c r="D2090" s="94"/>
    </row>
    <row r="2091" spans="4:4" x14ac:dyDescent="0.2">
      <c r="D2091" s="94"/>
    </row>
    <row r="2092" spans="4:4" x14ac:dyDescent="0.2">
      <c r="D2092" s="94"/>
    </row>
    <row r="2093" spans="4:4" x14ac:dyDescent="0.2">
      <c r="D2093" s="94"/>
    </row>
    <row r="2094" spans="4:4" x14ac:dyDescent="0.2">
      <c r="D2094" s="94"/>
    </row>
    <row r="2095" spans="4:4" x14ac:dyDescent="0.2">
      <c r="D2095" s="94"/>
    </row>
    <row r="2096" spans="4:4" x14ac:dyDescent="0.2">
      <c r="D2096" s="94"/>
    </row>
    <row r="2097" spans="4:4" x14ac:dyDescent="0.2">
      <c r="D2097" s="94"/>
    </row>
    <row r="2098" spans="4:4" x14ac:dyDescent="0.2">
      <c r="D2098" s="94"/>
    </row>
    <row r="2099" spans="4:4" x14ac:dyDescent="0.2">
      <c r="D2099" s="94"/>
    </row>
    <row r="2100" spans="4:4" x14ac:dyDescent="0.2">
      <c r="D2100" s="94"/>
    </row>
    <row r="2101" spans="4:4" x14ac:dyDescent="0.2">
      <c r="D2101" s="94"/>
    </row>
    <row r="2102" spans="4:4" x14ac:dyDescent="0.2">
      <c r="D2102" s="94"/>
    </row>
    <row r="2103" spans="4:4" x14ac:dyDescent="0.2">
      <c r="D2103" s="94"/>
    </row>
    <row r="2104" spans="4:4" x14ac:dyDescent="0.2">
      <c r="D2104" s="94"/>
    </row>
    <row r="2105" spans="4:4" x14ac:dyDescent="0.2">
      <c r="D2105" s="94"/>
    </row>
    <row r="2106" spans="4:4" x14ac:dyDescent="0.2">
      <c r="D2106" s="94"/>
    </row>
    <row r="2107" spans="4:4" x14ac:dyDescent="0.2">
      <c r="D2107" s="94"/>
    </row>
    <row r="2108" spans="4:4" x14ac:dyDescent="0.2">
      <c r="D2108" s="94"/>
    </row>
    <row r="2109" spans="4:4" x14ac:dyDescent="0.2">
      <c r="D2109" s="94"/>
    </row>
    <row r="2110" spans="4:4" x14ac:dyDescent="0.2">
      <c r="D2110" s="94"/>
    </row>
    <row r="2111" spans="4:4" x14ac:dyDescent="0.2">
      <c r="D2111" s="94"/>
    </row>
    <row r="2112" spans="4:4" x14ac:dyDescent="0.2">
      <c r="D2112" s="94"/>
    </row>
    <row r="2113" spans="4:4" x14ac:dyDescent="0.2">
      <c r="D2113" s="94"/>
    </row>
    <row r="2114" spans="4:4" x14ac:dyDescent="0.2">
      <c r="D2114" s="94"/>
    </row>
    <row r="2115" spans="4:4" x14ac:dyDescent="0.2">
      <c r="D2115" s="94"/>
    </row>
    <row r="2116" spans="4:4" x14ac:dyDescent="0.2">
      <c r="D2116" s="94"/>
    </row>
    <row r="2117" spans="4:4" x14ac:dyDescent="0.2">
      <c r="D2117" s="94"/>
    </row>
    <row r="2118" spans="4:4" x14ac:dyDescent="0.2">
      <c r="D2118" s="94"/>
    </row>
    <row r="2119" spans="4:4" x14ac:dyDescent="0.2">
      <c r="D2119" s="94"/>
    </row>
    <row r="2120" spans="4:4" x14ac:dyDescent="0.2">
      <c r="D2120" s="94"/>
    </row>
    <row r="2121" spans="4:4" x14ac:dyDescent="0.2">
      <c r="D2121" s="94"/>
    </row>
    <row r="2122" spans="4:4" x14ac:dyDescent="0.2">
      <c r="D2122" s="94"/>
    </row>
    <row r="2123" spans="4:4" x14ac:dyDescent="0.2">
      <c r="D2123" s="94"/>
    </row>
    <row r="2124" spans="4:4" x14ac:dyDescent="0.2">
      <c r="D2124" s="94"/>
    </row>
    <row r="2125" spans="4:4" x14ac:dyDescent="0.2">
      <c r="D2125" s="94"/>
    </row>
    <row r="2126" spans="4:4" x14ac:dyDescent="0.2">
      <c r="D2126" s="94"/>
    </row>
    <row r="2127" spans="4:4" x14ac:dyDescent="0.2">
      <c r="D2127" s="94"/>
    </row>
    <row r="2128" spans="4:4" x14ac:dyDescent="0.2">
      <c r="D2128" s="94"/>
    </row>
    <row r="2129" spans="4:4" x14ac:dyDescent="0.2">
      <c r="D2129" s="94"/>
    </row>
    <row r="2130" spans="4:4" x14ac:dyDescent="0.2">
      <c r="D2130" s="94"/>
    </row>
    <row r="2131" spans="4:4" x14ac:dyDescent="0.2">
      <c r="D2131" s="94"/>
    </row>
    <row r="2132" spans="4:4" x14ac:dyDescent="0.2">
      <c r="D2132" s="94"/>
    </row>
    <row r="2133" spans="4:4" x14ac:dyDescent="0.2">
      <c r="D2133" s="94"/>
    </row>
    <row r="2134" spans="4:4" x14ac:dyDescent="0.2">
      <c r="D2134" s="94"/>
    </row>
    <row r="2135" spans="4:4" x14ac:dyDescent="0.2">
      <c r="D2135" s="94"/>
    </row>
    <row r="2136" spans="4:4" x14ac:dyDescent="0.2">
      <c r="D2136" s="94"/>
    </row>
    <row r="2137" spans="4:4" x14ac:dyDescent="0.2">
      <c r="D2137" s="94"/>
    </row>
    <row r="2138" spans="4:4" x14ac:dyDescent="0.2">
      <c r="D2138" s="94"/>
    </row>
    <row r="2139" spans="4:4" x14ac:dyDescent="0.2">
      <c r="D2139" s="94"/>
    </row>
    <row r="2140" spans="4:4" x14ac:dyDescent="0.2">
      <c r="D2140" s="94"/>
    </row>
    <row r="2141" spans="4:4" x14ac:dyDescent="0.2">
      <c r="D2141" s="94"/>
    </row>
    <row r="2142" spans="4:4" x14ac:dyDescent="0.2">
      <c r="D2142" s="94"/>
    </row>
    <row r="2143" spans="4:4" x14ac:dyDescent="0.2">
      <c r="D2143" s="94"/>
    </row>
    <row r="2144" spans="4:4" x14ac:dyDescent="0.2">
      <c r="D2144" s="94"/>
    </row>
    <row r="2145" spans="4:4" x14ac:dyDescent="0.2">
      <c r="D2145" s="94"/>
    </row>
    <row r="2146" spans="4:4" x14ac:dyDescent="0.2">
      <c r="D2146" s="94"/>
    </row>
    <row r="2147" spans="4:4" x14ac:dyDescent="0.2">
      <c r="D2147" s="94"/>
    </row>
    <row r="2148" spans="4:4" x14ac:dyDescent="0.2">
      <c r="D2148" s="94"/>
    </row>
    <row r="2149" spans="4:4" x14ac:dyDescent="0.2">
      <c r="D2149" s="94"/>
    </row>
    <row r="2150" spans="4:4" x14ac:dyDescent="0.2">
      <c r="D2150" s="94"/>
    </row>
    <row r="2151" spans="4:4" x14ac:dyDescent="0.2">
      <c r="D2151" s="94"/>
    </row>
    <row r="2152" spans="4:4" x14ac:dyDescent="0.2">
      <c r="D2152" s="94"/>
    </row>
    <row r="2153" spans="4:4" x14ac:dyDescent="0.2">
      <c r="D2153" s="94"/>
    </row>
    <row r="2154" spans="4:4" x14ac:dyDescent="0.2">
      <c r="D2154" s="94"/>
    </row>
    <row r="2155" spans="4:4" x14ac:dyDescent="0.2">
      <c r="D2155" s="94"/>
    </row>
    <row r="2156" spans="4:4" x14ac:dyDescent="0.2">
      <c r="D2156" s="94"/>
    </row>
    <row r="2157" spans="4:4" x14ac:dyDescent="0.2">
      <c r="D2157" s="94"/>
    </row>
    <row r="2158" spans="4:4" x14ac:dyDescent="0.2">
      <c r="D2158" s="94"/>
    </row>
    <row r="2159" spans="4:4" x14ac:dyDescent="0.2">
      <c r="D2159" s="94"/>
    </row>
    <row r="2160" spans="4:4" x14ac:dyDescent="0.2">
      <c r="D2160" s="94"/>
    </row>
    <row r="2161" spans="4:4" x14ac:dyDescent="0.2">
      <c r="D2161" s="94"/>
    </row>
    <row r="2162" spans="4:4" x14ac:dyDescent="0.2">
      <c r="D2162" s="94"/>
    </row>
    <row r="2163" spans="4:4" x14ac:dyDescent="0.2">
      <c r="D2163" s="94"/>
    </row>
    <row r="2164" spans="4:4" x14ac:dyDescent="0.2">
      <c r="D2164" s="94"/>
    </row>
    <row r="2165" spans="4:4" x14ac:dyDescent="0.2">
      <c r="D2165" s="94"/>
    </row>
    <row r="2166" spans="4:4" x14ac:dyDescent="0.2">
      <c r="D2166" s="94"/>
    </row>
    <row r="2167" spans="4:4" x14ac:dyDescent="0.2">
      <c r="D2167" s="94"/>
    </row>
    <row r="2168" spans="4:4" x14ac:dyDescent="0.2">
      <c r="D2168" s="94"/>
    </row>
    <row r="2169" spans="4:4" x14ac:dyDescent="0.2">
      <c r="D2169" s="94"/>
    </row>
    <row r="2170" spans="4:4" x14ac:dyDescent="0.2">
      <c r="D2170" s="94"/>
    </row>
    <row r="2171" spans="4:4" x14ac:dyDescent="0.2">
      <c r="D2171" s="94"/>
    </row>
    <row r="2172" spans="4:4" x14ac:dyDescent="0.2">
      <c r="D2172" s="94"/>
    </row>
    <row r="2173" spans="4:4" x14ac:dyDescent="0.2">
      <c r="D2173" s="94"/>
    </row>
    <row r="2174" spans="4:4" x14ac:dyDescent="0.2">
      <c r="D2174" s="94"/>
    </row>
    <row r="2175" spans="4:4" x14ac:dyDescent="0.2">
      <c r="D2175" s="94"/>
    </row>
    <row r="2176" spans="4:4" x14ac:dyDescent="0.2">
      <c r="D2176" s="94"/>
    </row>
    <row r="2177" spans="4:4" x14ac:dyDescent="0.2">
      <c r="D2177" s="94"/>
    </row>
    <row r="2178" spans="4:4" x14ac:dyDescent="0.2">
      <c r="D2178" s="94"/>
    </row>
    <row r="2179" spans="4:4" x14ac:dyDescent="0.2">
      <c r="D2179" s="94"/>
    </row>
    <row r="2180" spans="4:4" x14ac:dyDescent="0.2">
      <c r="D2180" s="94"/>
    </row>
    <row r="2181" spans="4:4" x14ac:dyDescent="0.2">
      <c r="D2181" s="94"/>
    </row>
    <row r="2182" spans="4:4" x14ac:dyDescent="0.2">
      <c r="D2182" s="94"/>
    </row>
    <row r="2183" spans="4:4" x14ac:dyDescent="0.2">
      <c r="D2183" s="94"/>
    </row>
    <row r="2184" spans="4:4" x14ac:dyDescent="0.2">
      <c r="D2184" s="94"/>
    </row>
    <row r="2185" spans="4:4" x14ac:dyDescent="0.2">
      <c r="D2185" s="94"/>
    </row>
    <row r="2186" spans="4:4" x14ac:dyDescent="0.2">
      <c r="D2186" s="94"/>
    </row>
    <row r="2187" spans="4:4" x14ac:dyDescent="0.2">
      <c r="D2187" s="94"/>
    </row>
    <row r="2188" spans="4:4" x14ac:dyDescent="0.2">
      <c r="D2188" s="94"/>
    </row>
    <row r="2189" spans="4:4" x14ac:dyDescent="0.2">
      <c r="D2189" s="94"/>
    </row>
    <row r="2190" spans="4:4" x14ac:dyDescent="0.2">
      <c r="D2190" s="94"/>
    </row>
    <row r="2191" spans="4:4" x14ac:dyDescent="0.2">
      <c r="D2191" s="94"/>
    </row>
    <row r="2192" spans="4:4" x14ac:dyDescent="0.2">
      <c r="D2192" s="94"/>
    </row>
    <row r="2193" spans="4:4" x14ac:dyDescent="0.2">
      <c r="D2193" s="94"/>
    </row>
    <row r="2194" spans="4:4" x14ac:dyDescent="0.2">
      <c r="D2194" s="94"/>
    </row>
    <row r="2195" spans="4:4" x14ac:dyDescent="0.2">
      <c r="D2195" s="94"/>
    </row>
    <row r="2196" spans="4:4" x14ac:dyDescent="0.2">
      <c r="D2196" s="94"/>
    </row>
    <row r="2197" spans="4:4" x14ac:dyDescent="0.2">
      <c r="D2197" s="94"/>
    </row>
    <row r="2198" spans="4:4" x14ac:dyDescent="0.2">
      <c r="D2198" s="94"/>
    </row>
    <row r="2199" spans="4:4" x14ac:dyDescent="0.2">
      <c r="D2199" s="94"/>
    </row>
    <row r="2200" spans="4:4" x14ac:dyDescent="0.2">
      <c r="D2200" s="94"/>
    </row>
    <row r="2201" spans="4:4" x14ac:dyDescent="0.2">
      <c r="D2201" s="94"/>
    </row>
    <row r="2202" spans="4:4" x14ac:dyDescent="0.2">
      <c r="D2202" s="94"/>
    </row>
    <row r="2203" spans="4:4" x14ac:dyDescent="0.2">
      <c r="D2203" s="94"/>
    </row>
    <row r="2204" spans="4:4" x14ac:dyDescent="0.2">
      <c r="D2204" s="94"/>
    </row>
    <row r="2205" spans="4:4" x14ac:dyDescent="0.2">
      <c r="D2205" s="94"/>
    </row>
    <row r="2206" spans="4:4" x14ac:dyDescent="0.2">
      <c r="D2206" s="94"/>
    </row>
    <row r="2207" spans="4:4" x14ac:dyDescent="0.2">
      <c r="D2207" s="94"/>
    </row>
    <row r="2208" spans="4:4" x14ac:dyDescent="0.2">
      <c r="D2208" s="94"/>
    </row>
    <row r="2209" spans="4:4" x14ac:dyDescent="0.2">
      <c r="D2209" s="94"/>
    </row>
    <row r="2210" spans="4:4" x14ac:dyDescent="0.2">
      <c r="D2210" s="94"/>
    </row>
    <row r="2211" spans="4:4" x14ac:dyDescent="0.2">
      <c r="D2211" s="94"/>
    </row>
    <row r="2212" spans="4:4" x14ac:dyDescent="0.2">
      <c r="D2212" s="94"/>
    </row>
    <row r="2213" spans="4:4" x14ac:dyDescent="0.2">
      <c r="D2213" s="94"/>
    </row>
    <row r="2214" spans="4:4" x14ac:dyDescent="0.2">
      <c r="D2214" s="94"/>
    </row>
    <row r="2215" spans="4:4" x14ac:dyDescent="0.2">
      <c r="D2215" s="94"/>
    </row>
    <row r="2216" spans="4:4" x14ac:dyDescent="0.2">
      <c r="D2216" s="94"/>
    </row>
    <row r="2217" spans="4:4" x14ac:dyDescent="0.2">
      <c r="D2217" s="94"/>
    </row>
    <row r="2218" spans="4:4" x14ac:dyDescent="0.2">
      <c r="D2218" s="94"/>
    </row>
    <row r="2219" spans="4:4" x14ac:dyDescent="0.2">
      <c r="D2219" s="94"/>
    </row>
    <row r="2220" spans="4:4" x14ac:dyDescent="0.2">
      <c r="D2220" s="94"/>
    </row>
    <row r="2221" spans="4:4" x14ac:dyDescent="0.2">
      <c r="D2221" s="94"/>
    </row>
    <row r="2222" spans="4:4" x14ac:dyDescent="0.2">
      <c r="D2222" s="94"/>
    </row>
    <row r="2223" spans="4:4" x14ac:dyDescent="0.2">
      <c r="D2223" s="94"/>
    </row>
    <row r="2224" spans="4:4" x14ac:dyDescent="0.2">
      <c r="D2224" s="94"/>
    </row>
    <row r="2225" spans="4:4" x14ac:dyDescent="0.2">
      <c r="D2225" s="94"/>
    </row>
    <row r="2226" spans="4:4" x14ac:dyDescent="0.2">
      <c r="D2226" s="94"/>
    </row>
    <row r="2227" spans="4:4" x14ac:dyDescent="0.2">
      <c r="D2227" s="94"/>
    </row>
    <row r="2228" spans="4:4" x14ac:dyDescent="0.2">
      <c r="D2228" s="94"/>
    </row>
    <row r="2229" spans="4:4" x14ac:dyDescent="0.2">
      <c r="D2229" s="94"/>
    </row>
    <row r="2230" spans="4:4" x14ac:dyDescent="0.2">
      <c r="D2230" s="94"/>
    </row>
    <row r="2231" spans="4:4" x14ac:dyDescent="0.2">
      <c r="D2231" s="94"/>
    </row>
    <row r="2232" spans="4:4" x14ac:dyDescent="0.2">
      <c r="D2232" s="94"/>
    </row>
    <row r="2233" spans="4:4" x14ac:dyDescent="0.2">
      <c r="D2233" s="94"/>
    </row>
    <row r="2234" spans="4:4" x14ac:dyDescent="0.2">
      <c r="D2234" s="94"/>
    </row>
    <row r="2235" spans="4:4" x14ac:dyDescent="0.2">
      <c r="D2235" s="94"/>
    </row>
    <row r="2236" spans="4:4" x14ac:dyDescent="0.2">
      <c r="D2236" s="94"/>
    </row>
    <row r="2237" spans="4:4" x14ac:dyDescent="0.2">
      <c r="D2237" s="94"/>
    </row>
    <row r="2238" spans="4:4" x14ac:dyDescent="0.2">
      <c r="D2238" s="94"/>
    </row>
    <row r="2239" spans="4:4" x14ac:dyDescent="0.2">
      <c r="D2239" s="94"/>
    </row>
    <row r="2240" spans="4:4" x14ac:dyDescent="0.2">
      <c r="D2240" s="94"/>
    </row>
    <row r="2241" spans="4:4" x14ac:dyDescent="0.2">
      <c r="D2241" s="94"/>
    </row>
    <row r="2242" spans="4:4" x14ac:dyDescent="0.2">
      <c r="D2242" s="94"/>
    </row>
    <row r="2243" spans="4:4" x14ac:dyDescent="0.2">
      <c r="D2243" s="94"/>
    </row>
    <row r="2244" spans="4:4" x14ac:dyDescent="0.2">
      <c r="D2244" s="94"/>
    </row>
    <row r="2245" spans="4:4" x14ac:dyDescent="0.2">
      <c r="D2245" s="94"/>
    </row>
    <row r="2246" spans="4:4" x14ac:dyDescent="0.2">
      <c r="D2246" s="94"/>
    </row>
    <row r="2247" spans="4:4" x14ac:dyDescent="0.2">
      <c r="D2247" s="94"/>
    </row>
    <row r="2248" spans="4:4" x14ac:dyDescent="0.2">
      <c r="D2248" s="94"/>
    </row>
    <row r="2249" spans="4:4" x14ac:dyDescent="0.2">
      <c r="D2249" s="94"/>
    </row>
    <row r="2250" spans="4:4" x14ac:dyDescent="0.2">
      <c r="D2250" s="94"/>
    </row>
    <row r="2251" spans="4:4" x14ac:dyDescent="0.2">
      <c r="D2251" s="94"/>
    </row>
    <row r="2252" spans="4:4" x14ac:dyDescent="0.2">
      <c r="D2252" s="94"/>
    </row>
    <row r="2253" spans="4:4" x14ac:dyDescent="0.2">
      <c r="D2253" s="94"/>
    </row>
    <row r="2254" spans="4:4" x14ac:dyDescent="0.2">
      <c r="D2254" s="94"/>
    </row>
    <row r="2255" spans="4:4" x14ac:dyDescent="0.2">
      <c r="D2255" s="94"/>
    </row>
    <row r="2256" spans="4:4" x14ac:dyDescent="0.2">
      <c r="D2256" s="94"/>
    </row>
    <row r="2257" spans="4:4" x14ac:dyDescent="0.2">
      <c r="D2257" s="94"/>
    </row>
    <row r="2258" spans="4:4" x14ac:dyDescent="0.2">
      <c r="D2258" s="94"/>
    </row>
    <row r="2259" spans="4:4" x14ac:dyDescent="0.2">
      <c r="D2259" s="94"/>
    </row>
    <row r="2260" spans="4:4" x14ac:dyDescent="0.2">
      <c r="D2260" s="94"/>
    </row>
    <row r="2261" spans="4:4" x14ac:dyDescent="0.2">
      <c r="D2261" s="94"/>
    </row>
    <row r="2262" spans="4:4" x14ac:dyDescent="0.2">
      <c r="D2262" s="94"/>
    </row>
    <row r="2263" spans="4:4" x14ac:dyDescent="0.2">
      <c r="D2263" s="94"/>
    </row>
    <row r="2264" spans="4:4" x14ac:dyDescent="0.2">
      <c r="D2264" s="94"/>
    </row>
    <row r="2265" spans="4:4" x14ac:dyDescent="0.2">
      <c r="D2265" s="94"/>
    </row>
    <row r="2266" spans="4:4" x14ac:dyDescent="0.2">
      <c r="D2266" s="94"/>
    </row>
    <row r="2267" spans="4:4" x14ac:dyDescent="0.2">
      <c r="D2267" s="94"/>
    </row>
    <row r="2268" spans="4:4" x14ac:dyDescent="0.2">
      <c r="D2268" s="94"/>
    </row>
    <row r="2269" spans="4:4" x14ac:dyDescent="0.2">
      <c r="D2269" s="94"/>
    </row>
    <row r="2270" spans="4:4" x14ac:dyDescent="0.2">
      <c r="D2270" s="94"/>
    </row>
    <row r="2271" spans="4:4" x14ac:dyDescent="0.2">
      <c r="D2271" s="94"/>
    </row>
    <row r="2272" spans="4:4" x14ac:dyDescent="0.2">
      <c r="D2272" s="94"/>
    </row>
    <row r="2273" spans="4:4" x14ac:dyDescent="0.2">
      <c r="D2273" s="94"/>
    </row>
    <row r="2274" spans="4:4" x14ac:dyDescent="0.2">
      <c r="D2274" s="94"/>
    </row>
    <row r="2275" spans="4:4" x14ac:dyDescent="0.2">
      <c r="D2275" s="94"/>
    </row>
    <row r="2276" spans="4:4" x14ac:dyDescent="0.2">
      <c r="D2276" s="94"/>
    </row>
    <row r="2277" spans="4:4" x14ac:dyDescent="0.2">
      <c r="D2277" s="94"/>
    </row>
    <row r="2278" spans="4:4" x14ac:dyDescent="0.2">
      <c r="D2278" s="94"/>
    </row>
    <row r="2279" spans="4:4" x14ac:dyDescent="0.2">
      <c r="D2279" s="94"/>
    </row>
    <row r="2280" spans="4:4" x14ac:dyDescent="0.2">
      <c r="D2280" s="94"/>
    </row>
    <row r="2281" spans="4:4" x14ac:dyDescent="0.2">
      <c r="D2281" s="94"/>
    </row>
    <row r="2282" spans="4:4" x14ac:dyDescent="0.2">
      <c r="D2282" s="94"/>
    </row>
    <row r="2283" spans="4:4" x14ac:dyDescent="0.2">
      <c r="D2283" s="94"/>
    </row>
    <row r="2284" spans="4:4" x14ac:dyDescent="0.2">
      <c r="D2284" s="94"/>
    </row>
    <row r="2285" spans="4:4" x14ac:dyDescent="0.2">
      <c r="D2285" s="94"/>
    </row>
    <row r="2286" spans="4:4" x14ac:dyDescent="0.2">
      <c r="D2286" s="94"/>
    </row>
    <row r="2287" spans="4:4" x14ac:dyDescent="0.2">
      <c r="D2287" s="94"/>
    </row>
    <row r="2288" spans="4:4" x14ac:dyDescent="0.2">
      <c r="D2288" s="94"/>
    </row>
    <row r="2289" spans="4:4" x14ac:dyDescent="0.2">
      <c r="D2289" s="94"/>
    </row>
    <row r="2290" spans="4:4" x14ac:dyDescent="0.2">
      <c r="D2290" s="94"/>
    </row>
    <row r="2291" spans="4:4" x14ac:dyDescent="0.2">
      <c r="D2291" s="94"/>
    </row>
    <row r="2292" spans="4:4" x14ac:dyDescent="0.2">
      <c r="D2292" s="94"/>
    </row>
    <row r="2293" spans="4:4" x14ac:dyDescent="0.2">
      <c r="D2293" s="94"/>
    </row>
    <row r="2294" spans="4:4" x14ac:dyDescent="0.2">
      <c r="D2294" s="94"/>
    </row>
    <row r="2295" spans="4:4" x14ac:dyDescent="0.2">
      <c r="D2295" s="94"/>
    </row>
    <row r="2296" spans="4:4" x14ac:dyDescent="0.2">
      <c r="D2296" s="94"/>
    </row>
    <row r="2297" spans="4:4" x14ac:dyDescent="0.2">
      <c r="D2297" s="94"/>
    </row>
    <row r="2298" spans="4:4" x14ac:dyDescent="0.2">
      <c r="D2298" s="94"/>
    </row>
    <row r="2299" spans="4:4" x14ac:dyDescent="0.2">
      <c r="D2299" s="94"/>
    </row>
    <row r="2300" spans="4:4" x14ac:dyDescent="0.2">
      <c r="D2300" s="94"/>
    </row>
    <row r="2301" spans="4:4" x14ac:dyDescent="0.2">
      <c r="D2301" s="94"/>
    </row>
    <row r="2302" spans="4:4" x14ac:dyDescent="0.2">
      <c r="D2302" s="94"/>
    </row>
    <row r="2303" spans="4:4" x14ac:dyDescent="0.2">
      <c r="D2303" s="94"/>
    </row>
    <row r="2304" spans="4:4" x14ac:dyDescent="0.2">
      <c r="D2304" s="94"/>
    </row>
    <row r="2305" spans="4:4" x14ac:dyDescent="0.2">
      <c r="D2305" s="94"/>
    </row>
    <row r="2306" spans="4:4" x14ac:dyDescent="0.2">
      <c r="D2306" s="94"/>
    </row>
    <row r="2307" spans="4:4" x14ac:dyDescent="0.2">
      <c r="D2307" s="94"/>
    </row>
    <row r="2308" spans="4:4" x14ac:dyDescent="0.2">
      <c r="D2308" s="94"/>
    </row>
    <row r="2309" spans="4:4" x14ac:dyDescent="0.2">
      <c r="D2309" s="94"/>
    </row>
    <row r="2310" spans="4:4" x14ac:dyDescent="0.2">
      <c r="D2310" s="94"/>
    </row>
    <row r="2311" spans="4:4" x14ac:dyDescent="0.2">
      <c r="D2311" s="94"/>
    </row>
    <row r="2312" spans="4:4" x14ac:dyDescent="0.2">
      <c r="D2312" s="94"/>
    </row>
    <row r="2313" spans="4:4" x14ac:dyDescent="0.2">
      <c r="D2313" s="94"/>
    </row>
    <row r="2314" spans="4:4" x14ac:dyDescent="0.2">
      <c r="D2314" s="94"/>
    </row>
    <row r="2315" spans="4:4" x14ac:dyDescent="0.2">
      <c r="D2315" s="94"/>
    </row>
    <row r="2316" spans="4:4" x14ac:dyDescent="0.2">
      <c r="D2316" s="94"/>
    </row>
    <row r="2317" spans="4:4" x14ac:dyDescent="0.2">
      <c r="D2317" s="94"/>
    </row>
    <row r="2318" spans="4:4" x14ac:dyDescent="0.2">
      <c r="D2318" s="94"/>
    </row>
    <row r="2319" spans="4:4" x14ac:dyDescent="0.2">
      <c r="D2319" s="94"/>
    </row>
    <row r="2320" spans="4:4" x14ac:dyDescent="0.2">
      <c r="D2320" s="94"/>
    </row>
    <row r="2321" spans="4:4" x14ac:dyDescent="0.2">
      <c r="D2321" s="94"/>
    </row>
    <row r="2322" spans="4:4" x14ac:dyDescent="0.2">
      <c r="D2322" s="94"/>
    </row>
    <row r="2323" spans="4:4" x14ac:dyDescent="0.2">
      <c r="D2323" s="94"/>
    </row>
    <row r="2324" spans="4:4" x14ac:dyDescent="0.2">
      <c r="D2324" s="94"/>
    </row>
    <row r="2325" spans="4:4" x14ac:dyDescent="0.2">
      <c r="D2325" s="94"/>
    </row>
    <row r="2326" spans="4:4" x14ac:dyDescent="0.2">
      <c r="D2326" s="94"/>
    </row>
    <row r="2327" spans="4:4" x14ac:dyDescent="0.2">
      <c r="D2327" s="94"/>
    </row>
    <row r="2328" spans="4:4" x14ac:dyDescent="0.2">
      <c r="D2328" s="94"/>
    </row>
    <row r="2329" spans="4:4" x14ac:dyDescent="0.2">
      <c r="D2329" s="94"/>
    </row>
    <row r="2330" spans="4:4" x14ac:dyDescent="0.2">
      <c r="D2330" s="94"/>
    </row>
    <row r="2331" spans="4:4" x14ac:dyDescent="0.2">
      <c r="D2331" s="94"/>
    </row>
    <row r="2332" spans="4:4" x14ac:dyDescent="0.2">
      <c r="D2332" s="94"/>
    </row>
    <row r="2333" spans="4:4" x14ac:dyDescent="0.2">
      <c r="D2333" s="94"/>
    </row>
    <row r="2334" spans="4:4" x14ac:dyDescent="0.2">
      <c r="D2334" s="94"/>
    </row>
    <row r="2335" spans="4:4" x14ac:dyDescent="0.2">
      <c r="D2335" s="94"/>
    </row>
    <row r="2336" spans="4:4" x14ac:dyDescent="0.2">
      <c r="D2336" s="94"/>
    </row>
    <row r="2337" spans="4:4" x14ac:dyDescent="0.2">
      <c r="D2337" s="94"/>
    </row>
    <row r="2338" spans="4:4" x14ac:dyDescent="0.2">
      <c r="D2338" s="94"/>
    </row>
    <row r="2339" spans="4:4" x14ac:dyDescent="0.2">
      <c r="D2339" s="94"/>
    </row>
    <row r="2340" spans="4:4" x14ac:dyDescent="0.2">
      <c r="D2340" s="94"/>
    </row>
    <row r="2341" spans="4:4" x14ac:dyDescent="0.2">
      <c r="D2341" s="94"/>
    </row>
    <row r="2342" spans="4:4" x14ac:dyDescent="0.2">
      <c r="D2342" s="94"/>
    </row>
    <row r="2343" spans="4:4" x14ac:dyDescent="0.2">
      <c r="D2343" s="94"/>
    </row>
    <row r="2344" spans="4:4" x14ac:dyDescent="0.2">
      <c r="D2344" s="94"/>
    </row>
    <row r="2345" spans="4:4" x14ac:dyDescent="0.2">
      <c r="D2345" s="94"/>
    </row>
    <row r="2346" spans="4:4" x14ac:dyDescent="0.2">
      <c r="D2346" s="94"/>
    </row>
    <row r="2347" spans="4:4" x14ac:dyDescent="0.2">
      <c r="D2347" s="94"/>
    </row>
    <row r="2348" spans="4:4" x14ac:dyDescent="0.2">
      <c r="D2348" s="94"/>
    </row>
    <row r="2349" spans="4:4" x14ac:dyDescent="0.2">
      <c r="D2349" s="94"/>
    </row>
    <row r="2350" spans="4:4" x14ac:dyDescent="0.2">
      <c r="D2350" s="94"/>
    </row>
    <row r="2351" spans="4:4" x14ac:dyDescent="0.2">
      <c r="D2351" s="94"/>
    </row>
    <row r="2352" spans="4:4" x14ac:dyDescent="0.2">
      <c r="D2352" s="94"/>
    </row>
    <row r="2353" spans="4:4" x14ac:dyDescent="0.2">
      <c r="D2353" s="94"/>
    </row>
    <row r="2354" spans="4:4" x14ac:dyDescent="0.2">
      <c r="D2354" s="94"/>
    </row>
    <row r="2355" spans="4:4" x14ac:dyDescent="0.2">
      <c r="D2355" s="94"/>
    </row>
    <row r="2356" spans="4:4" x14ac:dyDescent="0.2">
      <c r="D2356" s="94"/>
    </row>
    <row r="2357" spans="4:4" x14ac:dyDescent="0.2">
      <c r="D2357" s="94"/>
    </row>
    <row r="2358" spans="4:4" x14ac:dyDescent="0.2">
      <c r="D2358" s="94"/>
    </row>
    <row r="2359" spans="4:4" x14ac:dyDescent="0.2">
      <c r="D2359" s="94"/>
    </row>
    <row r="2360" spans="4:4" x14ac:dyDescent="0.2">
      <c r="D2360" s="94"/>
    </row>
    <row r="2361" spans="4:4" x14ac:dyDescent="0.2">
      <c r="D2361" s="94"/>
    </row>
    <row r="2362" spans="4:4" x14ac:dyDescent="0.2">
      <c r="D2362" s="94"/>
    </row>
    <row r="2363" spans="4:4" x14ac:dyDescent="0.2">
      <c r="D2363" s="94"/>
    </row>
    <row r="2364" spans="4:4" x14ac:dyDescent="0.2">
      <c r="D2364" s="94"/>
    </row>
    <row r="2365" spans="4:4" x14ac:dyDescent="0.2">
      <c r="D2365" s="94"/>
    </row>
    <row r="2366" spans="4:4" x14ac:dyDescent="0.2">
      <c r="D2366" s="94"/>
    </row>
    <row r="2367" spans="4:4" x14ac:dyDescent="0.2">
      <c r="D2367" s="94"/>
    </row>
    <row r="2368" spans="4:4" x14ac:dyDescent="0.2">
      <c r="D2368" s="94"/>
    </row>
    <row r="2369" spans="4:4" x14ac:dyDescent="0.2">
      <c r="D2369" s="94"/>
    </row>
    <row r="2370" spans="4:4" x14ac:dyDescent="0.2">
      <c r="D2370" s="94"/>
    </row>
    <row r="2371" spans="4:4" x14ac:dyDescent="0.2">
      <c r="D2371" s="94"/>
    </row>
    <row r="2372" spans="4:4" x14ac:dyDescent="0.2">
      <c r="D2372" s="94"/>
    </row>
    <row r="2373" spans="4:4" x14ac:dyDescent="0.2">
      <c r="D2373" s="94"/>
    </row>
    <row r="2374" spans="4:4" x14ac:dyDescent="0.2">
      <c r="D2374" s="94"/>
    </row>
    <row r="2375" spans="4:4" x14ac:dyDescent="0.2">
      <c r="D2375" s="94"/>
    </row>
    <row r="2376" spans="4:4" x14ac:dyDescent="0.2">
      <c r="D2376" s="94"/>
    </row>
    <row r="2377" spans="4:4" x14ac:dyDescent="0.2">
      <c r="D2377" s="94"/>
    </row>
    <row r="2378" spans="4:4" x14ac:dyDescent="0.2">
      <c r="D2378" s="94"/>
    </row>
    <row r="2379" spans="4:4" x14ac:dyDescent="0.2">
      <c r="D2379" s="94"/>
    </row>
    <row r="2380" spans="4:4" x14ac:dyDescent="0.2">
      <c r="D2380" s="94"/>
    </row>
    <row r="2381" spans="4:4" x14ac:dyDescent="0.2">
      <c r="D2381" s="94"/>
    </row>
    <row r="2382" spans="4:4" x14ac:dyDescent="0.2">
      <c r="D2382" s="94"/>
    </row>
    <row r="2383" spans="4:4" x14ac:dyDescent="0.2">
      <c r="D2383" s="94"/>
    </row>
    <row r="2384" spans="4:4" x14ac:dyDescent="0.2">
      <c r="D2384" s="94"/>
    </row>
    <row r="2385" spans="4:4" x14ac:dyDescent="0.2">
      <c r="D2385" s="94"/>
    </row>
    <row r="2386" spans="4:4" x14ac:dyDescent="0.2">
      <c r="D2386" s="94"/>
    </row>
    <row r="2387" spans="4:4" x14ac:dyDescent="0.2">
      <c r="D2387" s="94"/>
    </row>
    <row r="2388" spans="4:4" x14ac:dyDescent="0.2">
      <c r="D2388" s="94"/>
    </row>
    <row r="2389" spans="4:4" x14ac:dyDescent="0.2">
      <c r="D2389" s="94"/>
    </row>
    <row r="2390" spans="4:4" x14ac:dyDescent="0.2">
      <c r="D2390" s="94"/>
    </row>
    <row r="2391" spans="4:4" x14ac:dyDescent="0.2">
      <c r="D2391" s="94"/>
    </row>
    <row r="2392" spans="4:4" x14ac:dyDescent="0.2">
      <c r="D2392" s="94"/>
    </row>
    <row r="2393" spans="4:4" x14ac:dyDescent="0.2">
      <c r="D2393" s="94"/>
    </row>
    <row r="2394" spans="4:4" x14ac:dyDescent="0.2">
      <c r="D2394" s="94"/>
    </row>
    <row r="2395" spans="4:4" x14ac:dyDescent="0.2">
      <c r="D2395" s="94"/>
    </row>
    <row r="2396" spans="4:4" x14ac:dyDescent="0.2">
      <c r="D2396" s="94"/>
    </row>
    <row r="2397" spans="4:4" x14ac:dyDescent="0.2">
      <c r="D2397" s="94"/>
    </row>
    <row r="2398" spans="4:4" x14ac:dyDescent="0.2">
      <c r="D2398" s="94"/>
    </row>
    <row r="2399" spans="4:4" x14ac:dyDescent="0.2">
      <c r="D2399" s="94"/>
    </row>
    <row r="2400" spans="4:4" x14ac:dyDescent="0.2">
      <c r="D2400" s="94"/>
    </row>
    <row r="2401" spans="4:4" x14ac:dyDescent="0.2">
      <c r="D2401" s="94"/>
    </row>
    <row r="2402" spans="4:4" x14ac:dyDescent="0.2">
      <c r="D2402" s="94"/>
    </row>
    <row r="2403" spans="4:4" x14ac:dyDescent="0.2">
      <c r="D2403" s="94"/>
    </row>
    <row r="2404" spans="4:4" x14ac:dyDescent="0.2">
      <c r="D2404" s="94"/>
    </row>
    <row r="2405" spans="4:4" x14ac:dyDescent="0.2">
      <c r="D2405" s="94"/>
    </row>
    <row r="2406" spans="4:4" x14ac:dyDescent="0.2">
      <c r="D2406" s="94"/>
    </row>
    <row r="2407" spans="4:4" x14ac:dyDescent="0.2">
      <c r="D2407" s="94"/>
    </row>
    <row r="2408" spans="4:4" x14ac:dyDescent="0.2">
      <c r="D2408" s="94"/>
    </row>
    <row r="2409" spans="4:4" x14ac:dyDescent="0.2">
      <c r="D2409" s="94"/>
    </row>
    <row r="2410" spans="4:4" x14ac:dyDescent="0.2">
      <c r="D2410" s="94"/>
    </row>
    <row r="2411" spans="4:4" x14ac:dyDescent="0.2">
      <c r="D2411" s="94"/>
    </row>
    <row r="2412" spans="4:4" x14ac:dyDescent="0.2">
      <c r="D2412" s="94"/>
    </row>
    <row r="2413" spans="4:4" x14ac:dyDescent="0.2">
      <c r="D2413" s="94"/>
    </row>
    <row r="2414" spans="4:4" x14ac:dyDescent="0.2">
      <c r="D2414" s="94"/>
    </row>
    <row r="2415" spans="4:4" x14ac:dyDescent="0.2">
      <c r="D2415" s="94"/>
    </row>
    <row r="2416" spans="4:4" x14ac:dyDescent="0.2">
      <c r="D2416" s="94"/>
    </row>
    <row r="2417" spans="4:4" x14ac:dyDescent="0.2">
      <c r="D2417" s="94"/>
    </row>
    <row r="2418" spans="4:4" x14ac:dyDescent="0.2">
      <c r="D2418" s="94"/>
    </row>
    <row r="2419" spans="4:4" x14ac:dyDescent="0.2">
      <c r="D2419" s="94"/>
    </row>
    <row r="2420" spans="4:4" x14ac:dyDescent="0.2">
      <c r="D2420" s="94"/>
    </row>
    <row r="2421" spans="4:4" x14ac:dyDescent="0.2">
      <c r="D2421" s="94"/>
    </row>
    <row r="2422" spans="4:4" x14ac:dyDescent="0.2">
      <c r="D2422" s="94"/>
    </row>
    <row r="2423" spans="4:4" x14ac:dyDescent="0.2">
      <c r="D2423" s="94"/>
    </row>
    <row r="2424" spans="4:4" x14ac:dyDescent="0.2">
      <c r="D2424" s="94"/>
    </row>
    <row r="2425" spans="4:4" x14ac:dyDescent="0.2">
      <c r="D2425" s="94"/>
    </row>
    <row r="2426" spans="4:4" x14ac:dyDescent="0.2">
      <c r="D2426" s="94"/>
    </row>
    <row r="2427" spans="4:4" x14ac:dyDescent="0.2">
      <c r="D2427" s="94"/>
    </row>
    <row r="2428" spans="4:4" x14ac:dyDescent="0.2">
      <c r="D2428" s="94"/>
    </row>
    <row r="2429" spans="4:4" x14ac:dyDescent="0.2">
      <c r="D2429" s="94"/>
    </row>
    <row r="2430" spans="4:4" x14ac:dyDescent="0.2">
      <c r="D2430" s="94"/>
    </row>
    <row r="2431" spans="4:4" x14ac:dyDescent="0.2">
      <c r="D2431" s="94"/>
    </row>
    <row r="2432" spans="4:4" x14ac:dyDescent="0.2">
      <c r="D2432" s="94"/>
    </row>
    <row r="2433" spans="4:4" x14ac:dyDescent="0.2">
      <c r="D2433" s="94"/>
    </row>
    <row r="2434" spans="4:4" x14ac:dyDescent="0.2">
      <c r="D2434" s="94"/>
    </row>
    <row r="2435" spans="4:4" x14ac:dyDescent="0.2">
      <c r="D2435" s="94"/>
    </row>
    <row r="2436" spans="4:4" x14ac:dyDescent="0.2">
      <c r="D2436" s="94"/>
    </row>
    <row r="2437" spans="4:4" x14ac:dyDescent="0.2">
      <c r="D2437" s="94"/>
    </row>
    <row r="2438" spans="4:4" x14ac:dyDescent="0.2">
      <c r="D2438" s="94"/>
    </row>
    <row r="2439" spans="4:4" x14ac:dyDescent="0.2">
      <c r="D2439" s="94"/>
    </row>
    <row r="2440" spans="4:4" x14ac:dyDescent="0.2">
      <c r="D2440" s="94"/>
    </row>
    <row r="2441" spans="4:4" x14ac:dyDescent="0.2">
      <c r="D2441" s="94"/>
    </row>
    <row r="2442" spans="4:4" x14ac:dyDescent="0.2">
      <c r="D2442" s="94"/>
    </row>
    <row r="2443" spans="4:4" x14ac:dyDescent="0.2">
      <c r="D2443" s="94"/>
    </row>
    <row r="2444" spans="4:4" x14ac:dyDescent="0.2">
      <c r="D2444" s="94"/>
    </row>
    <row r="2445" spans="4:4" x14ac:dyDescent="0.2">
      <c r="D2445" s="94"/>
    </row>
    <row r="2446" spans="4:4" x14ac:dyDescent="0.2">
      <c r="D2446" s="94"/>
    </row>
    <row r="2447" spans="4:4" x14ac:dyDescent="0.2">
      <c r="D2447" s="94"/>
    </row>
    <row r="2448" spans="4:4" x14ac:dyDescent="0.2">
      <c r="D2448" s="94"/>
    </row>
    <row r="2449" spans="4:4" x14ac:dyDescent="0.2">
      <c r="D2449" s="94"/>
    </row>
    <row r="2450" spans="4:4" x14ac:dyDescent="0.2">
      <c r="D2450" s="94"/>
    </row>
    <row r="2451" spans="4:4" x14ac:dyDescent="0.2">
      <c r="D2451" s="94"/>
    </row>
    <row r="2452" spans="4:4" x14ac:dyDescent="0.2">
      <c r="D2452" s="94"/>
    </row>
    <row r="2453" spans="4:4" x14ac:dyDescent="0.2">
      <c r="D2453" s="94"/>
    </row>
    <row r="2454" spans="4:4" x14ac:dyDescent="0.2">
      <c r="D2454" s="94"/>
    </row>
    <row r="2455" spans="4:4" x14ac:dyDescent="0.2">
      <c r="D2455" s="94"/>
    </row>
    <row r="2456" spans="4:4" x14ac:dyDescent="0.2">
      <c r="D2456" s="94"/>
    </row>
    <row r="2457" spans="4:4" x14ac:dyDescent="0.2">
      <c r="D2457" s="94"/>
    </row>
    <row r="2458" spans="4:4" x14ac:dyDescent="0.2">
      <c r="D2458" s="94"/>
    </row>
    <row r="2459" spans="4:4" x14ac:dyDescent="0.2">
      <c r="D2459" s="94"/>
    </row>
    <row r="2460" spans="4:4" x14ac:dyDescent="0.2">
      <c r="D2460" s="94"/>
    </row>
    <row r="2461" spans="4:4" x14ac:dyDescent="0.2">
      <c r="D2461" s="94"/>
    </row>
    <row r="2462" spans="4:4" x14ac:dyDescent="0.2">
      <c r="D2462" s="94"/>
    </row>
    <row r="2463" spans="4:4" x14ac:dyDescent="0.2">
      <c r="D2463" s="94"/>
    </row>
    <row r="2464" spans="4:4" x14ac:dyDescent="0.2">
      <c r="D2464" s="94"/>
    </row>
    <row r="2465" spans="4:4" x14ac:dyDescent="0.2">
      <c r="D2465" s="94"/>
    </row>
    <row r="2466" spans="4:4" x14ac:dyDescent="0.2">
      <c r="D2466" s="94"/>
    </row>
    <row r="2467" spans="4:4" x14ac:dyDescent="0.2">
      <c r="D2467" s="94"/>
    </row>
    <row r="2468" spans="4:4" x14ac:dyDescent="0.2">
      <c r="D2468" s="94"/>
    </row>
    <row r="2469" spans="4:4" x14ac:dyDescent="0.2">
      <c r="D2469" s="94"/>
    </row>
    <row r="2470" spans="4:4" x14ac:dyDescent="0.2">
      <c r="D2470" s="94"/>
    </row>
    <row r="2471" spans="4:4" x14ac:dyDescent="0.2">
      <c r="D2471" s="94"/>
    </row>
    <row r="2472" spans="4:4" x14ac:dyDescent="0.2">
      <c r="D2472" s="94"/>
    </row>
    <row r="2473" spans="4:4" x14ac:dyDescent="0.2">
      <c r="D2473" s="94"/>
    </row>
    <row r="2474" spans="4:4" x14ac:dyDescent="0.2">
      <c r="D2474" s="94"/>
    </row>
    <row r="2475" spans="4:4" x14ac:dyDescent="0.2">
      <c r="D2475" s="94"/>
    </row>
    <row r="2476" spans="4:4" x14ac:dyDescent="0.2">
      <c r="D2476" s="94"/>
    </row>
    <row r="2477" spans="4:4" x14ac:dyDescent="0.2">
      <c r="D2477" s="94"/>
    </row>
    <row r="2478" spans="4:4" x14ac:dyDescent="0.2">
      <c r="D2478" s="94"/>
    </row>
    <row r="2479" spans="4:4" x14ac:dyDescent="0.2">
      <c r="D2479" s="94"/>
    </row>
    <row r="2480" spans="4:4" x14ac:dyDescent="0.2">
      <c r="D2480" s="94"/>
    </row>
    <row r="2481" spans="4:4" x14ac:dyDescent="0.2">
      <c r="D2481" s="94"/>
    </row>
    <row r="2482" spans="4:4" x14ac:dyDescent="0.2">
      <c r="D2482" s="94"/>
    </row>
    <row r="2483" spans="4:4" x14ac:dyDescent="0.2">
      <c r="D2483" s="94"/>
    </row>
    <row r="2484" spans="4:4" x14ac:dyDescent="0.2">
      <c r="D2484" s="94"/>
    </row>
    <row r="2485" spans="4:4" x14ac:dyDescent="0.2">
      <c r="D2485" s="94"/>
    </row>
    <row r="2486" spans="4:4" x14ac:dyDescent="0.2">
      <c r="D2486" s="94"/>
    </row>
    <row r="2487" spans="4:4" x14ac:dyDescent="0.2">
      <c r="D2487" s="94"/>
    </row>
    <row r="2488" spans="4:4" x14ac:dyDescent="0.2">
      <c r="D2488" s="94"/>
    </row>
    <row r="2489" spans="4:4" x14ac:dyDescent="0.2">
      <c r="D2489" s="94"/>
    </row>
    <row r="2490" spans="4:4" x14ac:dyDescent="0.2">
      <c r="D2490" s="94"/>
    </row>
    <row r="2491" spans="4:4" x14ac:dyDescent="0.2">
      <c r="D2491" s="94"/>
    </row>
    <row r="2492" spans="4:4" x14ac:dyDescent="0.2">
      <c r="D2492" s="94"/>
    </row>
    <row r="2493" spans="4:4" x14ac:dyDescent="0.2">
      <c r="D2493" s="94"/>
    </row>
    <row r="2494" spans="4:4" x14ac:dyDescent="0.2">
      <c r="D2494" s="94"/>
    </row>
    <row r="2495" spans="4:4" x14ac:dyDescent="0.2">
      <c r="D2495" s="94"/>
    </row>
    <row r="2496" spans="4:4" x14ac:dyDescent="0.2">
      <c r="D2496" s="94"/>
    </row>
    <row r="2497" spans="4:4" x14ac:dyDescent="0.2">
      <c r="D2497" s="94"/>
    </row>
    <row r="2498" spans="4:4" x14ac:dyDescent="0.2">
      <c r="D2498" s="94"/>
    </row>
    <row r="2499" spans="4:4" x14ac:dyDescent="0.2">
      <c r="D2499" s="94"/>
    </row>
    <row r="2500" spans="4:4" x14ac:dyDescent="0.2">
      <c r="D2500" s="94"/>
    </row>
    <row r="2501" spans="4:4" x14ac:dyDescent="0.2">
      <c r="D2501" s="94"/>
    </row>
    <row r="2502" spans="4:4" x14ac:dyDescent="0.2">
      <c r="D2502" s="94"/>
    </row>
    <row r="2503" spans="4:4" x14ac:dyDescent="0.2">
      <c r="D2503" s="94"/>
    </row>
    <row r="2504" spans="4:4" x14ac:dyDescent="0.2">
      <c r="D2504" s="94"/>
    </row>
    <row r="2505" spans="4:4" x14ac:dyDescent="0.2">
      <c r="D2505" s="94"/>
    </row>
    <row r="2506" spans="4:4" x14ac:dyDescent="0.2">
      <c r="D2506" s="94"/>
    </row>
    <row r="2507" spans="4:4" x14ac:dyDescent="0.2">
      <c r="D2507" s="94"/>
    </row>
    <row r="2508" spans="4:4" x14ac:dyDescent="0.2">
      <c r="D2508" s="94"/>
    </row>
    <row r="2509" spans="4:4" x14ac:dyDescent="0.2">
      <c r="D2509" s="94"/>
    </row>
    <row r="2510" spans="4:4" x14ac:dyDescent="0.2">
      <c r="D2510" s="94"/>
    </row>
    <row r="2511" spans="4:4" x14ac:dyDescent="0.2">
      <c r="D2511" s="94"/>
    </row>
    <row r="2512" spans="4:4" x14ac:dyDescent="0.2">
      <c r="D2512" s="94"/>
    </row>
    <row r="2513" spans="4:4" x14ac:dyDescent="0.2">
      <c r="D2513" s="94"/>
    </row>
    <row r="2514" spans="4:4" x14ac:dyDescent="0.2">
      <c r="D2514" s="94"/>
    </row>
    <row r="2515" spans="4:4" x14ac:dyDescent="0.2">
      <c r="D2515" s="94"/>
    </row>
    <row r="2516" spans="4:4" x14ac:dyDescent="0.2">
      <c r="D2516" s="94"/>
    </row>
    <row r="2517" spans="4:4" x14ac:dyDescent="0.2">
      <c r="D2517" s="94"/>
    </row>
    <row r="2518" spans="4:4" x14ac:dyDescent="0.2">
      <c r="D2518" s="94"/>
    </row>
    <row r="2519" spans="4:4" x14ac:dyDescent="0.2">
      <c r="D2519" s="94"/>
    </row>
    <row r="2520" spans="4:4" x14ac:dyDescent="0.2">
      <c r="D2520" s="94"/>
    </row>
    <row r="2521" spans="4:4" x14ac:dyDescent="0.2">
      <c r="D2521" s="94"/>
    </row>
    <row r="2522" spans="4:4" x14ac:dyDescent="0.2">
      <c r="D2522" s="94"/>
    </row>
    <row r="2523" spans="4:4" x14ac:dyDescent="0.2">
      <c r="D2523" s="94"/>
    </row>
    <row r="2524" spans="4:4" x14ac:dyDescent="0.2">
      <c r="D2524" s="94"/>
    </row>
    <row r="2525" spans="4:4" x14ac:dyDescent="0.2">
      <c r="D2525" s="94"/>
    </row>
    <row r="2526" spans="4:4" x14ac:dyDescent="0.2">
      <c r="D2526" s="94"/>
    </row>
    <row r="2527" spans="4:4" x14ac:dyDescent="0.2">
      <c r="D2527" s="94"/>
    </row>
    <row r="2528" spans="4:4" x14ac:dyDescent="0.2">
      <c r="D2528" s="94"/>
    </row>
    <row r="2529" spans="4:4" x14ac:dyDescent="0.2">
      <c r="D2529" s="94"/>
    </row>
    <row r="2530" spans="4:4" x14ac:dyDescent="0.2">
      <c r="D2530" s="94"/>
    </row>
    <row r="2531" spans="4:4" x14ac:dyDescent="0.2">
      <c r="D2531" s="94"/>
    </row>
    <row r="2532" spans="4:4" x14ac:dyDescent="0.2">
      <c r="D2532" s="94"/>
    </row>
    <row r="2533" spans="4:4" x14ac:dyDescent="0.2">
      <c r="D2533" s="94"/>
    </row>
    <row r="2534" spans="4:4" x14ac:dyDescent="0.2">
      <c r="D2534" s="94"/>
    </row>
    <row r="2535" spans="4:4" x14ac:dyDescent="0.2">
      <c r="D2535" s="94"/>
    </row>
    <row r="2536" spans="4:4" x14ac:dyDescent="0.2">
      <c r="D2536" s="94"/>
    </row>
    <row r="2537" spans="4:4" x14ac:dyDescent="0.2">
      <c r="D2537" s="94"/>
    </row>
    <row r="2538" spans="4:4" x14ac:dyDescent="0.2">
      <c r="D2538" s="94"/>
    </row>
    <row r="2539" spans="4:4" x14ac:dyDescent="0.2">
      <c r="D2539" s="94"/>
    </row>
    <row r="2540" spans="4:4" x14ac:dyDescent="0.2">
      <c r="D2540" s="94"/>
    </row>
    <row r="2541" spans="4:4" x14ac:dyDescent="0.2">
      <c r="D2541" s="94"/>
    </row>
    <row r="2542" spans="4:4" x14ac:dyDescent="0.2">
      <c r="D2542" s="94"/>
    </row>
    <row r="2543" spans="4:4" x14ac:dyDescent="0.2">
      <c r="D2543" s="94"/>
    </row>
    <row r="2544" spans="4:4" x14ac:dyDescent="0.2">
      <c r="D2544" s="94"/>
    </row>
    <row r="2545" spans="4:4" x14ac:dyDescent="0.2">
      <c r="D2545" s="94"/>
    </row>
    <row r="2546" spans="4:4" x14ac:dyDescent="0.2">
      <c r="D2546" s="94"/>
    </row>
    <row r="2547" spans="4:4" x14ac:dyDescent="0.2">
      <c r="D2547" s="94"/>
    </row>
    <row r="2548" spans="4:4" x14ac:dyDescent="0.2">
      <c r="D2548" s="94"/>
    </row>
    <row r="2549" spans="4:4" x14ac:dyDescent="0.2">
      <c r="D2549" s="94"/>
    </row>
    <row r="2550" spans="4:4" x14ac:dyDescent="0.2">
      <c r="D2550" s="94"/>
    </row>
    <row r="2551" spans="4:4" x14ac:dyDescent="0.2">
      <c r="D2551" s="94"/>
    </row>
    <row r="2552" spans="4:4" x14ac:dyDescent="0.2">
      <c r="D2552" s="94"/>
    </row>
    <row r="2553" spans="4:4" x14ac:dyDescent="0.2">
      <c r="D2553" s="94"/>
    </row>
    <row r="2554" spans="4:4" x14ac:dyDescent="0.2">
      <c r="D2554" s="94"/>
    </row>
    <row r="2555" spans="4:4" x14ac:dyDescent="0.2">
      <c r="D2555" s="94"/>
    </row>
    <row r="2556" spans="4:4" x14ac:dyDescent="0.2">
      <c r="D2556" s="94"/>
    </row>
    <row r="2557" spans="4:4" x14ac:dyDescent="0.2">
      <c r="D2557" s="94"/>
    </row>
    <row r="2558" spans="4:4" x14ac:dyDescent="0.2">
      <c r="D2558" s="94"/>
    </row>
    <row r="2559" spans="4:4" x14ac:dyDescent="0.2">
      <c r="D2559" s="94"/>
    </row>
    <row r="2560" spans="4:4" x14ac:dyDescent="0.2">
      <c r="D2560" s="94"/>
    </row>
    <row r="2561" spans="4:4" x14ac:dyDescent="0.2">
      <c r="D2561" s="94"/>
    </row>
    <row r="2562" spans="4:4" x14ac:dyDescent="0.2">
      <c r="D2562" s="94"/>
    </row>
    <row r="2563" spans="4:4" x14ac:dyDescent="0.2">
      <c r="D2563" s="94"/>
    </row>
    <row r="2564" spans="4:4" x14ac:dyDescent="0.2">
      <c r="D2564" s="94"/>
    </row>
    <row r="2565" spans="4:4" x14ac:dyDescent="0.2">
      <c r="D2565" s="94"/>
    </row>
    <row r="2566" spans="4:4" x14ac:dyDescent="0.2">
      <c r="D2566" s="94"/>
    </row>
    <row r="2567" spans="4:4" x14ac:dyDescent="0.2">
      <c r="D2567" s="94"/>
    </row>
    <row r="2568" spans="4:4" x14ac:dyDescent="0.2">
      <c r="D2568" s="94"/>
    </row>
    <row r="2569" spans="4:4" x14ac:dyDescent="0.2">
      <c r="D2569" s="94"/>
    </row>
    <row r="2570" spans="4:4" x14ac:dyDescent="0.2">
      <c r="D2570" s="94"/>
    </row>
    <row r="2571" spans="4:4" x14ac:dyDescent="0.2">
      <c r="D2571" s="94"/>
    </row>
    <row r="2572" spans="4:4" x14ac:dyDescent="0.2">
      <c r="D2572" s="94"/>
    </row>
    <row r="2573" spans="4:4" x14ac:dyDescent="0.2">
      <c r="D2573" s="94"/>
    </row>
    <row r="2574" spans="4:4" x14ac:dyDescent="0.2">
      <c r="D2574" s="94"/>
    </row>
    <row r="2575" spans="4:4" x14ac:dyDescent="0.2">
      <c r="D2575" s="94"/>
    </row>
    <row r="2576" spans="4:4" x14ac:dyDescent="0.2">
      <c r="D2576" s="94"/>
    </row>
    <row r="2577" spans="4:4" x14ac:dyDescent="0.2">
      <c r="D2577" s="94"/>
    </row>
    <row r="2578" spans="4:4" x14ac:dyDescent="0.2">
      <c r="D2578" s="94"/>
    </row>
    <row r="2579" spans="4:4" x14ac:dyDescent="0.2">
      <c r="D2579" s="94"/>
    </row>
    <row r="2580" spans="4:4" x14ac:dyDescent="0.2">
      <c r="D2580" s="94"/>
    </row>
    <row r="2581" spans="4:4" x14ac:dyDescent="0.2">
      <c r="D2581" s="94"/>
    </row>
    <row r="2582" spans="4:4" x14ac:dyDescent="0.2">
      <c r="D2582" s="94"/>
    </row>
    <row r="2583" spans="4:4" x14ac:dyDescent="0.2">
      <c r="D2583" s="94"/>
    </row>
    <row r="2584" spans="4:4" x14ac:dyDescent="0.2">
      <c r="D2584" s="94"/>
    </row>
    <row r="2585" spans="4:4" x14ac:dyDescent="0.2">
      <c r="D2585" s="94"/>
    </row>
    <row r="2586" spans="4:4" x14ac:dyDescent="0.2">
      <c r="D2586" s="94"/>
    </row>
    <row r="2587" spans="4:4" x14ac:dyDescent="0.2">
      <c r="D2587" s="94"/>
    </row>
    <row r="2588" spans="4:4" x14ac:dyDescent="0.2">
      <c r="D2588" s="94"/>
    </row>
    <row r="2589" spans="4:4" x14ac:dyDescent="0.2">
      <c r="D2589" s="94"/>
    </row>
    <row r="2590" spans="4:4" x14ac:dyDescent="0.2">
      <c r="D2590" s="94"/>
    </row>
    <row r="2591" spans="4:4" x14ac:dyDescent="0.2">
      <c r="D2591" s="94"/>
    </row>
    <row r="2592" spans="4:4" x14ac:dyDescent="0.2">
      <c r="D2592" s="94"/>
    </row>
    <row r="2593" spans="4:4" x14ac:dyDescent="0.2">
      <c r="D2593" s="94"/>
    </row>
    <row r="2594" spans="4:4" x14ac:dyDescent="0.2">
      <c r="D2594" s="94"/>
    </row>
    <row r="2595" spans="4:4" x14ac:dyDescent="0.2">
      <c r="D2595" s="94"/>
    </row>
    <row r="2596" spans="4:4" x14ac:dyDescent="0.2">
      <c r="D2596" s="94"/>
    </row>
    <row r="2597" spans="4:4" x14ac:dyDescent="0.2">
      <c r="D2597" s="94"/>
    </row>
    <row r="2598" spans="4:4" x14ac:dyDescent="0.2">
      <c r="D2598" s="94"/>
    </row>
    <row r="2599" spans="4:4" x14ac:dyDescent="0.2">
      <c r="D2599" s="94"/>
    </row>
    <row r="2600" spans="4:4" x14ac:dyDescent="0.2">
      <c r="D2600" s="94"/>
    </row>
    <row r="2601" spans="4:4" x14ac:dyDescent="0.2">
      <c r="D2601" s="94"/>
    </row>
    <row r="2602" spans="4:4" x14ac:dyDescent="0.2">
      <c r="D2602" s="94"/>
    </row>
    <row r="2603" spans="4:4" x14ac:dyDescent="0.2">
      <c r="D2603" s="94"/>
    </row>
    <row r="2604" spans="4:4" x14ac:dyDescent="0.2">
      <c r="D2604" s="94"/>
    </row>
    <row r="2605" spans="4:4" x14ac:dyDescent="0.2">
      <c r="D2605" s="94"/>
    </row>
    <row r="2606" spans="4:4" x14ac:dyDescent="0.2">
      <c r="D2606" s="94"/>
    </row>
    <row r="2607" spans="4:4" x14ac:dyDescent="0.2">
      <c r="D2607" s="94"/>
    </row>
    <row r="2608" spans="4:4" x14ac:dyDescent="0.2">
      <c r="D2608" s="94"/>
    </row>
    <row r="2609" spans="4:4" x14ac:dyDescent="0.2">
      <c r="D2609" s="94"/>
    </row>
    <row r="2610" spans="4:4" x14ac:dyDescent="0.2">
      <c r="D2610" s="94"/>
    </row>
    <row r="2611" spans="4:4" x14ac:dyDescent="0.2">
      <c r="D2611" s="94"/>
    </row>
    <row r="2612" spans="4:4" x14ac:dyDescent="0.2">
      <c r="D2612" s="94"/>
    </row>
    <row r="2613" spans="4:4" x14ac:dyDescent="0.2">
      <c r="D2613" s="94"/>
    </row>
    <row r="2614" spans="4:4" x14ac:dyDescent="0.2">
      <c r="D2614" s="94"/>
    </row>
    <row r="2615" spans="4:4" x14ac:dyDescent="0.2">
      <c r="D2615" s="94"/>
    </row>
    <row r="2616" spans="4:4" x14ac:dyDescent="0.2">
      <c r="D2616" s="94"/>
    </row>
    <row r="2617" spans="4:4" x14ac:dyDescent="0.2">
      <c r="D2617" s="94"/>
    </row>
    <row r="2618" spans="4:4" x14ac:dyDescent="0.2">
      <c r="D2618" s="94"/>
    </row>
    <row r="2619" spans="4:4" x14ac:dyDescent="0.2">
      <c r="D2619" s="94"/>
    </row>
    <row r="2620" spans="4:4" x14ac:dyDescent="0.2">
      <c r="D2620" s="94"/>
    </row>
    <row r="2621" spans="4:4" x14ac:dyDescent="0.2">
      <c r="D2621" s="94"/>
    </row>
    <row r="2622" spans="4:4" x14ac:dyDescent="0.2">
      <c r="D2622" s="94"/>
    </row>
    <row r="2623" spans="4:4" x14ac:dyDescent="0.2">
      <c r="D2623" s="94"/>
    </row>
    <row r="2624" spans="4:4" x14ac:dyDescent="0.2">
      <c r="D2624" s="94"/>
    </row>
    <row r="2625" spans="4:4" x14ac:dyDescent="0.2">
      <c r="D2625" s="94"/>
    </row>
    <row r="2626" spans="4:4" x14ac:dyDescent="0.2">
      <c r="D2626" s="94"/>
    </row>
    <row r="2627" spans="4:4" x14ac:dyDescent="0.2">
      <c r="D2627" s="94"/>
    </row>
    <row r="2628" spans="4:4" x14ac:dyDescent="0.2">
      <c r="D2628" s="94"/>
    </row>
    <row r="2629" spans="4:4" x14ac:dyDescent="0.2">
      <c r="D2629" s="94"/>
    </row>
    <row r="2630" spans="4:4" x14ac:dyDescent="0.2">
      <c r="D2630" s="94"/>
    </row>
    <row r="2631" spans="4:4" x14ac:dyDescent="0.2">
      <c r="D2631" s="94"/>
    </row>
    <row r="2632" spans="4:4" x14ac:dyDescent="0.2">
      <c r="D2632" s="94"/>
    </row>
    <row r="2633" spans="4:4" x14ac:dyDescent="0.2">
      <c r="D2633" s="94"/>
    </row>
    <row r="2634" spans="4:4" x14ac:dyDescent="0.2">
      <c r="D2634" s="94"/>
    </row>
    <row r="2635" spans="4:4" x14ac:dyDescent="0.2">
      <c r="D2635" s="94"/>
    </row>
    <row r="2636" spans="4:4" x14ac:dyDescent="0.2">
      <c r="D2636" s="94"/>
    </row>
    <row r="2637" spans="4:4" x14ac:dyDescent="0.2">
      <c r="D2637" s="94"/>
    </row>
    <row r="2638" spans="4:4" x14ac:dyDescent="0.2">
      <c r="D2638" s="94"/>
    </row>
    <row r="2639" spans="4:4" x14ac:dyDescent="0.2">
      <c r="D2639" s="94"/>
    </row>
    <row r="2640" spans="4:4" x14ac:dyDescent="0.2">
      <c r="D2640" s="94"/>
    </row>
    <row r="2641" spans="4:4" x14ac:dyDescent="0.2">
      <c r="D2641" s="94"/>
    </row>
    <row r="2642" spans="4:4" x14ac:dyDescent="0.2">
      <c r="D2642" s="94"/>
    </row>
    <row r="2643" spans="4:4" x14ac:dyDescent="0.2">
      <c r="D2643" s="94"/>
    </row>
    <row r="2644" spans="4:4" x14ac:dyDescent="0.2">
      <c r="D2644" s="94"/>
    </row>
    <row r="2645" spans="4:4" x14ac:dyDescent="0.2">
      <c r="D2645" s="94"/>
    </row>
    <row r="2646" spans="4:4" x14ac:dyDescent="0.2">
      <c r="D2646" s="94"/>
    </row>
    <row r="2647" spans="4:4" x14ac:dyDescent="0.2">
      <c r="D2647" s="94"/>
    </row>
    <row r="2648" spans="4:4" x14ac:dyDescent="0.2">
      <c r="D2648" s="94"/>
    </row>
    <row r="2649" spans="4:4" x14ac:dyDescent="0.2">
      <c r="D2649" s="94"/>
    </row>
    <row r="2650" spans="4:4" x14ac:dyDescent="0.2">
      <c r="D2650" s="94"/>
    </row>
    <row r="2651" spans="4:4" x14ac:dyDescent="0.2">
      <c r="D2651" s="94"/>
    </row>
    <row r="2652" spans="4:4" x14ac:dyDescent="0.2">
      <c r="D2652" s="94"/>
    </row>
    <row r="2653" spans="4:4" x14ac:dyDescent="0.2">
      <c r="D2653" s="94"/>
    </row>
    <row r="2654" spans="4:4" x14ac:dyDescent="0.2">
      <c r="D2654" s="94"/>
    </row>
    <row r="2655" spans="4:4" x14ac:dyDescent="0.2">
      <c r="D2655" s="94"/>
    </row>
    <row r="2656" spans="4:4" x14ac:dyDescent="0.2">
      <c r="D2656" s="94"/>
    </row>
    <row r="2657" spans="4:4" x14ac:dyDescent="0.2">
      <c r="D2657" s="94"/>
    </row>
    <row r="2658" spans="4:4" x14ac:dyDescent="0.2">
      <c r="D2658" s="94"/>
    </row>
    <row r="2659" spans="4:4" x14ac:dyDescent="0.2">
      <c r="D2659" s="94"/>
    </row>
    <row r="2660" spans="4:4" x14ac:dyDescent="0.2">
      <c r="D2660" s="94"/>
    </row>
    <row r="2661" spans="4:4" x14ac:dyDescent="0.2">
      <c r="D2661" s="94"/>
    </row>
    <row r="2662" spans="4:4" x14ac:dyDescent="0.2">
      <c r="D2662" s="94"/>
    </row>
    <row r="2663" spans="4:4" x14ac:dyDescent="0.2">
      <c r="D2663" s="94"/>
    </row>
    <row r="2664" spans="4:4" x14ac:dyDescent="0.2">
      <c r="D2664" s="94"/>
    </row>
    <row r="2665" spans="4:4" x14ac:dyDescent="0.2">
      <c r="D2665" s="94"/>
    </row>
    <row r="2666" spans="4:4" x14ac:dyDescent="0.2">
      <c r="D2666" s="94"/>
    </row>
    <row r="2667" spans="4:4" x14ac:dyDescent="0.2">
      <c r="D2667" s="94"/>
    </row>
    <row r="2668" spans="4:4" x14ac:dyDescent="0.2">
      <c r="D2668" s="94"/>
    </row>
    <row r="2669" spans="4:4" x14ac:dyDescent="0.2">
      <c r="D2669" s="94"/>
    </row>
    <row r="2670" spans="4:4" x14ac:dyDescent="0.2">
      <c r="D2670" s="94"/>
    </row>
    <row r="2671" spans="4:4" x14ac:dyDescent="0.2">
      <c r="D2671" s="94"/>
    </row>
    <row r="2672" spans="4:4" x14ac:dyDescent="0.2">
      <c r="D2672" s="94"/>
    </row>
    <row r="2673" spans="4:4" x14ac:dyDescent="0.2">
      <c r="D2673" s="94"/>
    </row>
    <row r="2674" spans="4:4" x14ac:dyDescent="0.2">
      <c r="D2674" s="94"/>
    </row>
    <row r="2675" spans="4:4" x14ac:dyDescent="0.2">
      <c r="D2675" s="94"/>
    </row>
    <row r="2676" spans="4:4" x14ac:dyDescent="0.2">
      <c r="D2676" s="94"/>
    </row>
    <row r="2677" spans="4:4" x14ac:dyDescent="0.2">
      <c r="D2677" s="94"/>
    </row>
    <row r="2678" spans="4:4" x14ac:dyDescent="0.2">
      <c r="D2678" s="94"/>
    </row>
    <row r="2679" spans="4:4" x14ac:dyDescent="0.2">
      <c r="D2679" s="94"/>
    </row>
    <row r="2680" spans="4:4" x14ac:dyDescent="0.2">
      <c r="D2680" s="94"/>
    </row>
    <row r="2681" spans="4:4" x14ac:dyDescent="0.2">
      <c r="D2681" s="94"/>
    </row>
    <row r="2682" spans="4:4" x14ac:dyDescent="0.2">
      <c r="D2682" s="94"/>
    </row>
    <row r="2683" spans="4:4" x14ac:dyDescent="0.2">
      <c r="D2683" s="94"/>
    </row>
    <row r="2684" spans="4:4" x14ac:dyDescent="0.2">
      <c r="D2684" s="94"/>
    </row>
    <row r="2685" spans="4:4" x14ac:dyDescent="0.2">
      <c r="D2685" s="94"/>
    </row>
    <row r="2686" spans="4:4" x14ac:dyDescent="0.2">
      <c r="D2686" s="94"/>
    </row>
    <row r="2687" spans="4:4" x14ac:dyDescent="0.2">
      <c r="D2687" s="94"/>
    </row>
    <row r="2688" spans="4:4" x14ac:dyDescent="0.2">
      <c r="D2688" s="94"/>
    </row>
    <row r="2689" spans="4:4" x14ac:dyDescent="0.2">
      <c r="D2689" s="94"/>
    </row>
    <row r="2690" spans="4:4" x14ac:dyDescent="0.2">
      <c r="D2690" s="94"/>
    </row>
    <row r="2691" spans="4:4" x14ac:dyDescent="0.2">
      <c r="D2691" s="94"/>
    </row>
    <row r="2692" spans="4:4" x14ac:dyDescent="0.2">
      <c r="D2692" s="94"/>
    </row>
    <row r="2693" spans="4:4" x14ac:dyDescent="0.2">
      <c r="D2693" s="94"/>
    </row>
    <row r="2694" spans="4:4" x14ac:dyDescent="0.2">
      <c r="D2694" s="94"/>
    </row>
    <row r="2695" spans="4:4" x14ac:dyDescent="0.2">
      <c r="D2695" s="94"/>
    </row>
    <row r="2696" spans="4:4" x14ac:dyDescent="0.2">
      <c r="D2696" s="94"/>
    </row>
    <row r="2697" spans="4:4" x14ac:dyDescent="0.2">
      <c r="D2697" s="94"/>
    </row>
    <row r="2698" spans="4:4" x14ac:dyDescent="0.2">
      <c r="D2698" s="94"/>
    </row>
    <row r="2699" spans="4:4" x14ac:dyDescent="0.2">
      <c r="D2699" s="94"/>
    </row>
    <row r="2700" spans="4:4" x14ac:dyDescent="0.2">
      <c r="D2700" s="94"/>
    </row>
    <row r="2701" spans="4:4" x14ac:dyDescent="0.2">
      <c r="D2701" s="94"/>
    </row>
    <row r="2702" spans="4:4" x14ac:dyDescent="0.2">
      <c r="D2702" s="94"/>
    </row>
    <row r="2703" spans="4:4" x14ac:dyDescent="0.2">
      <c r="D2703" s="94"/>
    </row>
    <row r="2704" spans="4:4" x14ac:dyDescent="0.2">
      <c r="D2704" s="94"/>
    </row>
    <row r="2705" spans="4:4" x14ac:dyDescent="0.2">
      <c r="D2705" s="94"/>
    </row>
    <row r="2706" spans="4:4" x14ac:dyDescent="0.2">
      <c r="D2706" s="94"/>
    </row>
    <row r="2707" spans="4:4" x14ac:dyDescent="0.2">
      <c r="D2707" s="94"/>
    </row>
    <row r="2708" spans="4:4" x14ac:dyDescent="0.2">
      <c r="D2708" s="94"/>
    </row>
    <row r="2709" spans="4:4" x14ac:dyDescent="0.2">
      <c r="D2709" s="94"/>
    </row>
    <row r="2710" spans="4:4" x14ac:dyDescent="0.2">
      <c r="D2710" s="94"/>
    </row>
    <row r="2711" spans="4:4" x14ac:dyDescent="0.2">
      <c r="D2711" s="94"/>
    </row>
    <row r="2712" spans="4:4" x14ac:dyDescent="0.2">
      <c r="D2712" s="94"/>
    </row>
    <row r="2713" spans="4:4" x14ac:dyDescent="0.2">
      <c r="D2713" s="94"/>
    </row>
    <row r="2714" spans="4:4" x14ac:dyDescent="0.2">
      <c r="D2714" s="94"/>
    </row>
    <row r="2715" spans="4:4" x14ac:dyDescent="0.2">
      <c r="D2715" s="94"/>
    </row>
    <row r="2716" spans="4:4" x14ac:dyDescent="0.2">
      <c r="D2716" s="94"/>
    </row>
    <row r="2717" spans="4:4" x14ac:dyDescent="0.2">
      <c r="D2717" s="94"/>
    </row>
    <row r="2718" spans="4:4" x14ac:dyDescent="0.2">
      <c r="D2718" s="94"/>
    </row>
    <row r="2719" spans="4:4" x14ac:dyDescent="0.2">
      <c r="D2719" s="94"/>
    </row>
    <row r="2720" spans="4:4" x14ac:dyDescent="0.2">
      <c r="D2720" s="94"/>
    </row>
    <row r="2721" spans="4:4" x14ac:dyDescent="0.2">
      <c r="D2721" s="94"/>
    </row>
    <row r="2722" spans="4:4" x14ac:dyDescent="0.2">
      <c r="D2722" s="94"/>
    </row>
    <row r="2723" spans="4:4" x14ac:dyDescent="0.2">
      <c r="D2723" s="94"/>
    </row>
    <row r="2724" spans="4:4" x14ac:dyDescent="0.2">
      <c r="D2724" s="94"/>
    </row>
    <row r="2725" spans="4:4" x14ac:dyDescent="0.2">
      <c r="D2725" s="94"/>
    </row>
    <row r="2726" spans="4:4" x14ac:dyDescent="0.2">
      <c r="D2726" s="94"/>
    </row>
    <row r="2727" spans="4:4" x14ac:dyDescent="0.2">
      <c r="D2727" s="94"/>
    </row>
    <row r="2728" spans="4:4" x14ac:dyDescent="0.2">
      <c r="D2728" s="94"/>
    </row>
    <row r="2729" spans="4:4" x14ac:dyDescent="0.2">
      <c r="D2729" s="94"/>
    </row>
    <row r="2730" spans="4:4" x14ac:dyDescent="0.2">
      <c r="D2730" s="94"/>
    </row>
    <row r="2731" spans="4:4" x14ac:dyDescent="0.2">
      <c r="D2731" s="94"/>
    </row>
    <row r="2732" spans="4:4" x14ac:dyDescent="0.2">
      <c r="D2732" s="94"/>
    </row>
    <row r="2733" spans="4:4" x14ac:dyDescent="0.2">
      <c r="D2733" s="94"/>
    </row>
    <row r="2734" spans="4:4" x14ac:dyDescent="0.2">
      <c r="D2734" s="94"/>
    </row>
    <row r="2735" spans="4:4" x14ac:dyDescent="0.2">
      <c r="D2735" s="94"/>
    </row>
    <row r="2736" spans="4:4" x14ac:dyDescent="0.2">
      <c r="D2736" s="94"/>
    </row>
    <row r="2737" spans="4:4" x14ac:dyDescent="0.2">
      <c r="D2737" s="94"/>
    </row>
    <row r="2738" spans="4:4" x14ac:dyDescent="0.2">
      <c r="D2738" s="94"/>
    </row>
    <row r="2739" spans="4:4" x14ac:dyDescent="0.2">
      <c r="D2739" s="94"/>
    </row>
    <row r="2740" spans="4:4" x14ac:dyDescent="0.2">
      <c r="D2740" s="94"/>
    </row>
    <row r="2741" spans="4:4" x14ac:dyDescent="0.2">
      <c r="D2741" s="94"/>
    </row>
    <row r="2742" spans="4:4" x14ac:dyDescent="0.2">
      <c r="D2742" s="94"/>
    </row>
    <row r="2743" spans="4:4" x14ac:dyDescent="0.2">
      <c r="D2743" s="94"/>
    </row>
    <row r="2744" spans="4:4" x14ac:dyDescent="0.2">
      <c r="D2744" s="94"/>
    </row>
    <row r="2745" spans="4:4" x14ac:dyDescent="0.2">
      <c r="D2745" s="94"/>
    </row>
    <row r="2746" spans="4:4" x14ac:dyDescent="0.2">
      <c r="D2746" s="94"/>
    </row>
    <row r="2747" spans="4:4" x14ac:dyDescent="0.2">
      <c r="D2747" s="94"/>
    </row>
    <row r="2748" spans="4:4" x14ac:dyDescent="0.2">
      <c r="D2748" s="94"/>
    </row>
    <row r="2749" spans="4:4" x14ac:dyDescent="0.2">
      <c r="D2749" s="94"/>
    </row>
    <row r="2750" spans="4:4" x14ac:dyDescent="0.2">
      <c r="D2750" s="94"/>
    </row>
    <row r="2751" spans="4:4" x14ac:dyDescent="0.2">
      <c r="D2751" s="94"/>
    </row>
    <row r="2752" spans="4:4" x14ac:dyDescent="0.2">
      <c r="D2752" s="94"/>
    </row>
    <row r="2753" spans="4:4" x14ac:dyDescent="0.2">
      <c r="D2753" s="94"/>
    </row>
    <row r="2754" spans="4:4" x14ac:dyDescent="0.2">
      <c r="D2754" s="94"/>
    </row>
    <row r="2755" spans="4:4" x14ac:dyDescent="0.2">
      <c r="D2755" s="94"/>
    </row>
    <row r="2756" spans="4:4" x14ac:dyDescent="0.2">
      <c r="D2756" s="94"/>
    </row>
    <row r="2757" spans="4:4" x14ac:dyDescent="0.2">
      <c r="D2757" s="94"/>
    </row>
    <row r="2758" spans="4:4" x14ac:dyDescent="0.2">
      <c r="D2758" s="94"/>
    </row>
    <row r="2759" spans="4:4" x14ac:dyDescent="0.2">
      <c r="D2759" s="94"/>
    </row>
    <row r="2760" spans="4:4" x14ac:dyDescent="0.2">
      <c r="D2760" s="94"/>
    </row>
    <row r="2761" spans="4:4" x14ac:dyDescent="0.2">
      <c r="D2761" s="94"/>
    </row>
    <row r="2762" spans="4:4" x14ac:dyDescent="0.2">
      <c r="D2762" s="94"/>
    </row>
    <row r="2763" spans="4:4" x14ac:dyDescent="0.2">
      <c r="D2763" s="94"/>
    </row>
    <row r="2764" spans="4:4" x14ac:dyDescent="0.2">
      <c r="D2764" s="94"/>
    </row>
    <row r="2765" spans="4:4" x14ac:dyDescent="0.2">
      <c r="D2765" s="94"/>
    </row>
    <row r="2766" spans="4:4" x14ac:dyDescent="0.2">
      <c r="D2766" s="94"/>
    </row>
    <row r="2767" spans="4:4" x14ac:dyDescent="0.2">
      <c r="D2767" s="94"/>
    </row>
    <row r="2768" spans="4:4" x14ac:dyDescent="0.2">
      <c r="D2768" s="94"/>
    </row>
    <row r="2769" spans="4:4" x14ac:dyDescent="0.2">
      <c r="D2769" s="94"/>
    </row>
    <row r="2770" spans="4:4" x14ac:dyDescent="0.2">
      <c r="D2770" s="94"/>
    </row>
    <row r="2771" spans="4:4" x14ac:dyDescent="0.2">
      <c r="D2771" s="94"/>
    </row>
    <row r="2772" spans="4:4" x14ac:dyDescent="0.2">
      <c r="D2772" s="94"/>
    </row>
    <row r="2773" spans="4:4" x14ac:dyDescent="0.2">
      <c r="D2773" s="94"/>
    </row>
    <row r="2774" spans="4:4" x14ac:dyDescent="0.2">
      <c r="D2774" s="94"/>
    </row>
    <row r="2775" spans="4:4" x14ac:dyDescent="0.2">
      <c r="D2775" s="94"/>
    </row>
    <row r="2776" spans="4:4" x14ac:dyDescent="0.2">
      <c r="D2776" s="94"/>
    </row>
    <row r="2777" spans="4:4" x14ac:dyDescent="0.2">
      <c r="D2777" s="94"/>
    </row>
    <row r="2778" spans="4:4" x14ac:dyDescent="0.2">
      <c r="D2778" s="94"/>
    </row>
    <row r="2779" spans="4:4" x14ac:dyDescent="0.2">
      <c r="D2779" s="94"/>
    </row>
    <row r="2780" spans="4:4" x14ac:dyDescent="0.2">
      <c r="D2780" s="94"/>
    </row>
    <row r="2781" spans="4:4" x14ac:dyDescent="0.2">
      <c r="D2781" s="94"/>
    </row>
    <row r="2782" spans="4:4" x14ac:dyDescent="0.2">
      <c r="D2782" s="94"/>
    </row>
    <row r="2783" spans="4:4" x14ac:dyDescent="0.2">
      <c r="D2783" s="94"/>
    </row>
    <row r="2784" spans="4:4" x14ac:dyDescent="0.2">
      <c r="D2784" s="94"/>
    </row>
    <row r="2785" spans="4:4" x14ac:dyDescent="0.2">
      <c r="D2785" s="94"/>
    </row>
    <row r="2786" spans="4:4" x14ac:dyDescent="0.2">
      <c r="D2786" s="94"/>
    </row>
    <row r="2787" spans="4:4" x14ac:dyDescent="0.2">
      <c r="D2787" s="94"/>
    </row>
    <row r="2788" spans="4:4" x14ac:dyDescent="0.2">
      <c r="D2788" s="94"/>
    </row>
    <row r="2789" spans="4:4" x14ac:dyDescent="0.2">
      <c r="D2789" s="94"/>
    </row>
    <row r="2790" spans="4:4" x14ac:dyDescent="0.2">
      <c r="D2790" s="94"/>
    </row>
    <row r="2791" spans="4:4" x14ac:dyDescent="0.2">
      <c r="D2791" s="94"/>
    </row>
    <row r="2792" spans="4:4" x14ac:dyDescent="0.2">
      <c r="D2792" s="94"/>
    </row>
    <row r="2793" spans="4:4" x14ac:dyDescent="0.2">
      <c r="D2793" s="94"/>
    </row>
    <row r="2794" spans="4:4" x14ac:dyDescent="0.2">
      <c r="D2794" s="94"/>
    </row>
    <row r="2795" spans="4:4" x14ac:dyDescent="0.2">
      <c r="D2795" s="94"/>
    </row>
    <row r="2796" spans="4:4" x14ac:dyDescent="0.2">
      <c r="D2796" s="94"/>
    </row>
    <row r="2797" spans="4:4" x14ac:dyDescent="0.2">
      <c r="D2797" s="94"/>
    </row>
    <row r="2798" spans="4:4" x14ac:dyDescent="0.2">
      <c r="D2798" s="94"/>
    </row>
    <row r="2799" spans="4:4" x14ac:dyDescent="0.2">
      <c r="D2799" s="94"/>
    </row>
    <row r="2800" spans="4:4" x14ac:dyDescent="0.2">
      <c r="D2800" s="94"/>
    </row>
    <row r="2801" spans="4:4" x14ac:dyDescent="0.2">
      <c r="D2801" s="94"/>
    </row>
    <row r="2802" spans="4:4" x14ac:dyDescent="0.2">
      <c r="D2802" s="94"/>
    </row>
    <row r="2803" spans="4:4" x14ac:dyDescent="0.2">
      <c r="D2803" s="94"/>
    </row>
    <row r="2804" spans="4:4" x14ac:dyDescent="0.2">
      <c r="D2804" s="94"/>
    </row>
    <row r="2805" spans="4:4" x14ac:dyDescent="0.2">
      <c r="D2805" s="94"/>
    </row>
    <row r="2806" spans="4:4" x14ac:dyDescent="0.2">
      <c r="D2806" s="94"/>
    </row>
    <row r="2807" spans="4:4" x14ac:dyDescent="0.2">
      <c r="D2807" s="94"/>
    </row>
    <row r="2808" spans="4:4" x14ac:dyDescent="0.2">
      <c r="D2808" s="94"/>
    </row>
    <row r="2809" spans="4:4" x14ac:dyDescent="0.2">
      <c r="D2809" s="94"/>
    </row>
    <row r="2810" spans="4:4" x14ac:dyDescent="0.2">
      <c r="D2810" s="94"/>
    </row>
    <row r="2811" spans="4:4" x14ac:dyDescent="0.2">
      <c r="D2811" s="94"/>
    </row>
    <row r="2812" spans="4:4" x14ac:dyDescent="0.2">
      <c r="D2812" s="94"/>
    </row>
    <row r="2813" spans="4:4" x14ac:dyDescent="0.2">
      <c r="D2813" s="94"/>
    </row>
    <row r="2814" spans="4:4" x14ac:dyDescent="0.2">
      <c r="D2814" s="94"/>
    </row>
    <row r="2815" spans="4:4" x14ac:dyDescent="0.2">
      <c r="D2815" s="94"/>
    </row>
    <row r="2816" spans="4:4" x14ac:dyDescent="0.2">
      <c r="D2816" s="94"/>
    </row>
    <row r="2817" spans="4:4" x14ac:dyDescent="0.2">
      <c r="D2817" s="94"/>
    </row>
    <row r="2818" spans="4:4" x14ac:dyDescent="0.2">
      <c r="D2818" s="94"/>
    </row>
    <row r="2819" spans="4:4" x14ac:dyDescent="0.2">
      <c r="D2819" s="94"/>
    </row>
    <row r="2820" spans="4:4" x14ac:dyDescent="0.2">
      <c r="D2820" s="94"/>
    </row>
    <row r="2821" spans="4:4" x14ac:dyDescent="0.2">
      <c r="D2821" s="94"/>
    </row>
    <row r="2822" spans="4:4" x14ac:dyDescent="0.2">
      <c r="D2822" s="94"/>
    </row>
    <row r="2823" spans="4:4" x14ac:dyDescent="0.2">
      <c r="D2823" s="94"/>
    </row>
    <row r="2824" spans="4:4" x14ac:dyDescent="0.2">
      <c r="D2824" s="94"/>
    </row>
    <row r="2825" spans="4:4" x14ac:dyDescent="0.2">
      <c r="D2825" s="94"/>
    </row>
    <row r="2826" spans="4:4" x14ac:dyDescent="0.2">
      <c r="D2826" s="94"/>
    </row>
    <row r="2827" spans="4:4" x14ac:dyDescent="0.2">
      <c r="D2827" s="94"/>
    </row>
    <row r="2828" spans="4:4" x14ac:dyDescent="0.2">
      <c r="D2828" s="94"/>
    </row>
    <row r="2829" spans="4:4" x14ac:dyDescent="0.2">
      <c r="D2829" s="94"/>
    </row>
    <row r="2830" spans="4:4" x14ac:dyDescent="0.2">
      <c r="D2830" s="94"/>
    </row>
    <row r="2831" spans="4:4" x14ac:dyDescent="0.2">
      <c r="D2831" s="94"/>
    </row>
    <row r="2832" spans="4:4" x14ac:dyDescent="0.2">
      <c r="D2832" s="94"/>
    </row>
    <row r="2833" spans="4:4" x14ac:dyDescent="0.2">
      <c r="D2833" s="94"/>
    </row>
    <row r="2834" spans="4:4" x14ac:dyDescent="0.2">
      <c r="D2834" s="94"/>
    </row>
    <row r="2835" spans="4:4" x14ac:dyDescent="0.2">
      <c r="D2835" s="94"/>
    </row>
    <row r="2836" spans="4:4" x14ac:dyDescent="0.2">
      <c r="D2836" s="94"/>
    </row>
    <row r="2837" spans="4:4" x14ac:dyDescent="0.2">
      <c r="D2837" s="94"/>
    </row>
    <row r="2838" spans="4:4" x14ac:dyDescent="0.2">
      <c r="D2838" s="94"/>
    </row>
    <row r="2839" spans="4:4" x14ac:dyDescent="0.2">
      <c r="D2839" s="94"/>
    </row>
    <row r="2840" spans="4:4" x14ac:dyDescent="0.2">
      <c r="D2840" s="94"/>
    </row>
    <row r="2841" spans="4:4" x14ac:dyDescent="0.2">
      <c r="D2841" s="94"/>
    </row>
    <row r="2842" spans="4:4" x14ac:dyDescent="0.2">
      <c r="D2842" s="94"/>
    </row>
    <row r="2843" spans="4:4" x14ac:dyDescent="0.2">
      <c r="D2843" s="94"/>
    </row>
    <row r="2844" spans="4:4" x14ac:dyDescent="0.2">
      <c r="D2844" s="94"/>
    </row>
    <row r="2845" spans="4:4" x14ac:dyDescent="0.2">
      <c r="D2845" s="94"/>
    </row>
    <row r="2846" spans="4:4" x14ac:dyDescent="0.2">
      <c r="D2846" s="94"/>
    </row>
    <row r="2847" spans="4:4" x14ac:dyDescent="0.2">
      <c r="D2847" s="94"/>
    </row>
    <row r="2848" spans="4:4" x14ac:dyDescent="0.2">
      <c r="D2848" s="94"/>
    </row>
    <row r="2849" spans="4:4" x14ac:dyDescent="0.2">
      <c r="D2849" s="94"/>
    </row>
    <row r="2850" spans="4:4" x14ac:dyDescent="0.2">
      <c r="D2850" s="94"/>
    </row>
    <row r="2851" spans="4:4" x14ac:dyDescent="0.2">
      <c r="D2851" s="94"/>
    </row>
    <row r="2852" spans="4:4" x14ac:dyDescent="0.2">
      <c r="D2852" s="94"/>
    </row>
    <row r="2853" spans="4:4" x14ac:dyDescent="0.2">
      <c r="D2853" s="94"/>
    </row>
    <row r="2854" spans="4:4" x14ac:dyDescent="0.2">
      <c r="D2854" s="94"/>
    </row>
    <row r="2855" spans="4:4" x14ac:dyDescent="0.2">
      <c r="D2855" s="94"/>
    </row>
    <row r="2856" spans="4:4" x14ac:dyDescent="0.2">
      <c r="D2856" s="94"/>
    </row>
    <row r="2857" spans="4:4" x14ac:dyDescent="0.2">
      <c r="D2857" s="94"/>
    </row>
    <row r="2858" spans="4:4" x14ac:dyDescent="0.2">
      <c r="D2858" s="94"/>
    </row>
    <row r="2859" spans="4:4" x14ac:dyDescent="0.2">
      <c r="D2859" s="94"/>
    </row>
    <row r="2860" spans="4:4" x14ac:dyDescent="0.2">
      <c r="D2860" s="94"/>
    </row>
    <row r="2861" spans="4:4" x14ac:dyDescent="0.2">
      <c r="D2861" s="94"/>
    </row>
    <row r="2862" spans="4:4" x14ac:dyDescent="0.2">
      <c r="D2862" s="94"/>
    </row>
    <row r="2863" spans="4:4" x14ac:dyDescent="0.2">
      <c r="D2863" s="94"/>
    </row>
    <row r="2864" spans="4:4" x14ac:dyDescent="0.2">
      <c r="D2864" s="94"/>
    </row>
    <row r="2865" spans="4:4" x14ac:dyDescent="0.2">
      <c r="D2865" s="94"/>
    </row>
    <row r="2866" spans="4:4" x14ac:dyDescent="0.2">
      <c r="D2866" s="94"/>
    </row>
    <row r="2867" spans="4:4" x14ac:dyDescent="0.2">
      <c r="D2867" s="94"/>
    </row>
    <row r="2868" spans="4:4" x14ac:dyDescent="0.2">
      <c r="D2868" s="94"/>
    </row>
    <row r="2869" spans="4:4" x14ac:dyDescent="0.2">
      <c r="D2869" s="94"/>
    </row>
    <row r="2870" spans="4:4" x14ac:dyDescent="0.2">
      <c r="D2870" s="94"/>
    </row>
    <row r="2871" spans="4:4" x14ac:dyDescent="0.2">
      <c r="D2871" s="94"/>
    </row>
    <row r="2872" spans="4:4" x14ac:dyDescent="0.2">
      <c r="D2872" s="94"/>
    </row>
    <row r="2873" spans="4:4" x14ac:dyDescent="0.2">
      <c r="D2873" s="94"/>
    </row>
    <row r="2874" spans="4:4" x14ac:dyDescent="0.2">
      <c r="D2874" s="94"/>
    </row>
    <row r="2875" spans="4:4" x14ac:dyDescent="0.2">
      <c r="D2875" s="94"/>
    </row>
    <row r="2876" spans="4:4" x14ac:dyDescent="0.2">
      <c r="D2876" s="94"/>
    </row>
    <row r="2877" spans="4:4" x14ac:dyDescent="0.2">
      <c r="D2877" s="94"/>
    </row>
    <row r="2878" spans="4:4" x14ac:dyDescent="0.2">
      <c r="D2878" s="94"/>
    </row>
    <row r="2879" spans="4:4" x14ac:dyDescent="0.2">
      <c r="D2879" s="94"/>
    </row>
    <row r="2880" spans="4:4" x14ac:dyDescent="0.2">
      <c r="D2880" s="94"/>
    </row>
    <row r="2881" spans="4:4" x14ac:dyDescent="0.2">
      <c r="D2881" s="94"/>
    </row>
    <row r="2882" spans="4:4" x14ac:dyDescent="0.2">
      <c r="D2882" s="94"/>
    </row>
    <row r="2883" spans="4:4" x14ac:dyDescent="0.2">
      <c r="D2883" s="94"/>
    </row>
    <row r="2884" spans="4:4" x14ac:dyDescent="0.2">
      <c r="D2884" s="94"/>
    </row>
    <row r="2885" spans="4:4" x14ac:dyDescent="0.2">
      <c r="D2885" s="94"/>
    </row>
    <row r="2886" spans="4:4" x14ac:dyDescent="0.2">
      <c r="D2886" s="94"/>
    </row>
    <row r="2887" spans="4:4" x14ac:dyDescent="0.2">
      <c r="D2887" s="94"/>
    </row>
    <row r="2888" spans="4:4" x14ac:dyDescent="0.2">
      <c r="D2888" s="94"/>
    </row>
    <row r="2889" spans="4:4" x14ac:dyDescent="0.2">
      <c r="D2889" s="94"/>
    </row>
    <row r="2890" spans="4:4" x14ac:dyDescent="0.2">
      <c r="D2890" s="94"/>
    </row>
    <row r="2891" spans="4:4" x14ac:dyDescent="0.2">
      <c r="D2891" s="94"/>
    </row>
    <row r="2892" spans="4:4" x14ac:dyDescent="0.2">
      <c r="D2892" s="94"/>
    </row>
    <row r="2893" spans="4:4" x14ac:dyDescent="0.2">
      <c r="D2893" s="94"/>
    </row>
    <row r="2894" spans="4:4" x14ac:dyDescent="0.2">
      <c r="D2894" s="94"/>
    </row>
    <row r="2895" spans="4:4" x14ac:dyDescent="0.2">
      <c r="D2895" s="94"/>
    </row>
    <row r="2896" spans="4:4" x14ac:dyDescent="0.2">
      <c r="D2896" s="94"/>
    </row>
    <row r="2897" spans="4:4" x14ac:dyDescent="0.2">
      <c r="D2897" s="94"/>
    </row>
    <row r="2898" spans="4:4" x14ac:dyDescent="0.2">
      <c r="D2898" s="94"/>
    </row>
    <row r="2899" spans="4:4" x14ac:dyDescent="0.2">
      <c r="D2899" s="94"/>
    </row>
    <row r="2900" spans="4:4" x14ac:dyDescent="0.2">
      <c r="D2900" s="94"/>
    </row>
    <row r="2901" spans="4:4" x14ac:dyDescent="0.2">
      <c r="D2901" s="94"/>
    </row>
    <row r="2902" spans="4:4" x14ac:dyDescent="0.2">
      <c r="D2902" s="94"/>
    </row>
    <row r="2903" spans="4:4" x14ac:dyDescent="0.2">
      <c r="D2903" s="94"/>
    </row>
    <row r="2904" spans="4:4" x14ac:dyDescent="0.2">
      <c r="D2904" s="94"/>
    </row>
    <row r="2905" spans="4:4" x14ac:dyDescent="0.2">
      <c r="D2905" s="94"/>
    </row>
    <row r="2906" spans="4:4" x14ac:dyDescent="0.2">
      <c r="D2906" s="94"/>
    </row>
    <row r="2907" spans="4:4" x14ac:dyDescent="0.2">
      <c r="D2907" s="94"/>
    </row>
    <row r="2908" spans="4:4" x14ac:dyDescent="0.2">
      <c r="D2908" s="94"/>
    </row>
    <row r="2909" spans="4:4" x14ac:dyDescent="0.2">
      <c r="D2909" s="94"/>
    </row>
    <row r="2910" spans="4:4" x14ac:dyDescent="0.2">
      <c r="D2910" s="94"/>
    </row>
    <row r="2911" spans="4:4" x14ac:dyDescent="0.2">
      <c r="D2911" s="94"/>
    </row>
    <row r="2912" spans="4:4" x14ac:dyDescent="0.2">
      <c r="D2912" s="94"/>
    </row>
    <row r="2913" spans="4:4" x14ac:dyDescent="0.2">
      <c r="D2913" s="94"/>
    </row>
    <row r="2914" spans="4:4" x14ac:dyDescent="0.2">
      <c r="D2914" s="94"/>
    </row>
    <row r="2915" spans="4:4" x14ac:dyDescent="0.2">
      <c r="D2915" s="94"/>
    </row>
    <row r="2916" spans="4:4" x14ac:dyDescent="0.2">
      <c r="D2916" s="94"/>
    </row>
    <row r="2917" spans="4:4" x14ac:dyDescent="0.2">
      <c r="D2917" s="94"/>
    </row>
    <row r="2918" spans="4:4" x14ac:dyDescent="0.2">
      <c r="D2918" s="94"/>
    </row>
    <row r="2919" spans="4:4" x14ac:dyDescent="0.2">
      <c r="D2919" s="94"/>
    </row>
    <row r="2920" spans="4:4" x14ac:dyDescent="0.2">
      <c r="D2920" s="94"/>
    </row>
    <row r="2921" spans="4:4" x14ac:dyDescent="0.2">
      <c r="D2921" s="94"/>
    </row>
    <row r="2922" spans="4:4" x14ac:dyDescent="0.2">
      <c r="D2922" s="94"/>
    </row>
    <row r="2923" spans="4:4" x14ac:dyDescent="0.2">
      <c r="D2923" s="94"/>
    </row>
    <row r="2924" spans="4:4" x14ac:dyDescent="0.2">
      <c r="D2924" s="94"/>
    </row>
    <row r="2925" spans="4:4" x14ac:dyDescent="0.2">
      <c r="D2925" s="94"/>
    </row>
    <row r="2926" spans="4:4" x14ac:dyDescent="0.2">
      <c r="D2926" s="94"/>
    </row>
    <row r="2927" spans="4:4" x14ac:dyDescent="0.2">
      <c r="D2927" s="94"/>
    </row>
    <row r="2928" spans="4:4" x14ac:dyDescent="0.2">
      <c r="D2928" s="94"/>
    </row>
    <row r="2929" spans="4:4" x14ac:dyDescent="0.2">
      <c r="D2929" s="94"/>
    </row>
    <row r="2930" spans="4:4" x14ac:dyDescent="0.2">
      <c r="D2930" s="94"/>
    </row>
    <row r="2931" spans="4:4" x14ac:dyDescent="0.2">
      <c r="D2931" s="94"/>
    </row>
    <row r="2932" spans="4:4" x14ac:dyDescent="0.2">
      <c r="D2932" s="94"/>
    </row>
    <row r="2933" spans="4:4" x14ac:dyDescent="0.2">
      <c r="D2933" s="94"/>
    </row>
    <row r="2934" spans="4:4" x14ac:dyDescent="0.2">
      <c r="D2934" s="94"/>
    </row>
    <row r="2935" spans="4:4" x14ac:dyDescent="0.2">
      <c r="D2935" s="94"/>
    </row>
    <row r="2936" spans="4:4" x14ac:dyDescent="0.2">
      <c r="D2936" s="94"/>
    </row>
    <row r="2937" spans="4:4" x14ac:dyDescent="0.2">
      <c r="D2937" s="94"/>
    </row>
    <row r="2938" spans="4:4" x14ac:dyDescent="0.2">
      <c r="D2938" s="94"/>
    </row>
    <row r="2939" spans="4:4" x14ac:dyDescent="0.2">
      <c r="D2939" s="94"/>
    </row>
    <row r="2940" spans="4:4" x14ac:dyDescent="0.2">
      <c r="D2940" s="94"/>
    </row>
    <row r="2941" spans="4:4" x14ac:dyDescent="0.2">
      <c r="D2941" s="94"/>
    </row>
    <row r="2942" spans="4:4" x14ac:dyDescent="0.2">
      <c r="D2942" s="94"/>
    </row>
    <row r="2943" spans="4:4" x14ac:dyDescent="0.2">
      <c r="D2943" s="94"/>
    </row>
    <row r="2944" spans="4:4" x14ac:dyDescent="0.2">
      <c r="D2944" s="94"/>
    </row>
    <row r="2945" spans="4:4" x14ac:dyDescent="0.2">
      <c r="D2945" s="94"/>
    </row>
    <row r="2946" spans="4:4" x14ac:dyDescent="0.2">
      <c r="D2946" s="94"/>
    </row>
    <row r="2947" spans="4:4" x14ac:dyDescent="0.2">
      <c r="D2947" s="94"/>
    </row>
    <row r="2948" spans="4:4" x14ac:dyDescent="0.2">
      <c r="D2948" s="94"/>
    </row>
    <row r="2949" spans="4:4" x14ac:dyDescent="0.2">
      <c r="D2949" s="94"/>
    </row>
    <row r="2950" spans="4:4" x14ac:dyDescent="0.2">
      <c r="D2950" s="94"/>
    </row>
    <row r="2951" spans="4:4" x14ac:dyDescent="0.2">
      <c r="D2951" s="94"/>
    </row>
    <row r="2952" spans="4:4" x14ac:dyDescent="0.2">
      <c r="D2952" s="94"/>
    </row>
    <row r="2953" spans="4:4" x14ac:dyDescent="0.2">
      <c r="D2953" s="94"/>
    </row>
    <row r="2954" spans="4:4" x14ac:dyDescent="0.2">
      <c r="D2954" s="94"/>
    </row>
    <row r="2955" spans="4:4" x14ac:dyDescent="0.2">
      <c r="D2955" s="94"/>
    </row>
    <row r="2956" spans="4:4" x14ac:dyDescent="0.2">
      <c r="D2956" s="94"/>
    </row>
    <row r="2957" spans="4:4" x14ac:dyDescent="0.2">
      <c r="D2957" s="94"/>
    </row>
    <row r="2958" spans="4:4" x14ac:dyDescent="0.2">
      <c r="D2958" s="94"/>
    </row>
    <row r="2959" spans="4:4" x14ac:dyDescent="0.2">
      <c r="D2959" s="94"/>
    </row>
    <row r="2960" spans="4:4" x14ac:dyDescent="0.2">
      <c r="D2960" s="94"/>
    </row>
    <row r="2961" spans="4:4" x14ac:dyDescent="0.2">
      <c r="D2961" s="94"/>
    </row>
    <row r="2962" spans="4:4" x14ac:dyDescent="0.2">
      <c r="D2962" s="94"/>
    </row>
    <row r="2963" spans="4:4" x14ac:dyDescent="0.2">
      <c r="D2963" s="94"/>
    </row>
    <row r="2964" spans="4:4" x14ac:dyDescent="0.2">
      <c r="D2964" s="94"/>
    </row>
    <row r="2965" spans="4:4" x14ac:dyDescent="0.2">
      <c r="D2965" s="94"/>
    </row>
    <row r="2966" spans="4:4" x14ac:dyDescent="0.2">
      <c r="D2966" s="94"/>
    </row>
    <row r="2967" spans="4:4" x14ac:dyDescent="0.2">
      <c r="D2967" s="94"/>
    </row>
    <row r="2968" spans="4:4" x14ac:dyDescent="0.2">
      <c r="D2968" s="94"/>
    </row>
    <row r="2969" spans="4:4" x14ac:dyDescent="0.2">
      <c r="D2969" s="94"/>
    </row>
    <row r="2970" spans="4:4" x14ac:dyDescent="0.2">
      <c r="D2970" s="94"/>
    </row>
    <row r="2971" spans="4:4" x14ac:dyDescent="0.2">
      <c r="D2971" s="94"/>
    </row>
    <row r="2972" spans="4:4" x14ac:dyDescent="0.2">
      <c r="D2972" s="94"/>
    </row>
    <row r="2973" spans="4:4" x14ac:dyDescent="0.2">
      <c r="D2973" s="94"/>
    </row>
    <row r="2974" spans="4:4" x14ac:dyDescent="0.2">
      <c r="D2974" s="94"/>
    </row>
    <row r="2975" spans="4:4" x14ac:dyDescent="0.2">
      <c r="D2975" s="94"/>
    </row>
    <row r="2976" spans="4:4" x14ac:dyDescent="0.2">
      <c r="D2976" s="94"/>
    </row>
    <row r="2977" spans="4:4" x14ac:dyDescent="0.2">
      <c r="D2977" s="94"/>
    </row>
    <row r="2978" spans="4:4" x14ac:dyDescent="0.2">
      <c r="D2978" s="94"/>
    </row>
    <row r="2979" spans="4:4" x14ac:dyDescent="0.2">
      <c r="D2979" s="94"/>
    </row>
    <row r="2980" spans="4:4" x14ac:dyDescent="0.2">
      <c r="D2980" s="94"/>
    </row>
    <row r="2981" spans="4:4" x14ac:dyDescent="0.2">
      <c r="D2981" s="94"/>
    </row>
    <row r="2982" spans="4:4" x14ac:dyDescent="0.2">
      <c r="D2982" s="94"/>
    </row>
    <row r="2983" spans="4:4" x14ac:dyDescent="0.2">
      <c r="D2983" s="94"/>
    </row>
    <row r="2984" spans="4:4" x14ac:dyDescent="0.2">
      <c r="D2984" s="94"/>
    </row>
    <row r="2985" spans="4:4" x14ac:dyDescent="0.2">
      <c r="D2985" s="94"/>
    </row>
    <row r="2986" spans="4:4" x14ac:dyDescent="0.2">
      <c r="D2986" s="94"/>
    </row>
    <row r="2987" spans="4:4" x14ac:dyDescent="0.2">
      <c r="D2987" s="94"/>
    </row>
    <row r="2988" spans="4:4" x14ac:dyDescent="0.2">
      <c r="D2988" s="94"/>
    </row>
    <row r="2989" spans="4:4" x14ac:dyDescent="0.2">
      <c r="D2989" s="94"/>
    </row>
    <row r="2990" spans="4:4" x14ac:dyDescent="0.2">
      <c r="D2990" s="94"/>
    </row>
    <row r="2991" spans="4:4" x14ac:dyDescent="0.2">
      <c r="D2991" s="94"/>
    </row>
    <row r="2992" spans="4:4" x14ac:dyDescent="0.2">
      <c r="D2992" s="94"/>
    </row>
    <row r="2993" spans="4:4" x14ac:dyDescent="0.2">
      <c r="D2993" s="94"/>
    </row>
    <row r="2994" spans="4:4" x14ac:dyDescent="0.2">
      <c r="D2994" s="94"/>
    </row>
    <row r="2995" spans="4:4" x14ac:dyDescent="0.2">
      <c r="D2995" s="94"/>
    </row>
    <row r="2996" spans="4:4" x14ac:dyDescent="0.2">
      <c r="D2996" s="94"/>
    </row>
    <row r="2997" spans="4:4" x14ac:dyDescent="0.2">
      <c r="D2997" s="94"/>
    </row>
    <row r="2998" spans="4:4" x14ac:dyDescent="0.2">
      <c r="D2998" s="94"/>
    </row>
    <row r="2999" spans="4:4" x14ac:dyDescent="0.2">
      <c r="D2999" s="94"/>
    </row>
    <row r="3000" spans="4:4" x14ac:dyDescent="0.2">
      <c r="D3000" s="94"/>
    </row>
    <row r="3001" spans="4:4" x14ac:dyDescent="0.2">
      <c r="D3001" s="94"/>
    </row>
    <row r="3002" spans="4:4" x14ac:dyDescent="0.2">
      <c r="D3002" s="94"/>
    </row>
    <row r="3003" spans="4:4" x14ac:dyDescent="0.2">
      <c r="D3003" s="94"/>
    </row>
    <row r="3004" spans="4:4" x14ac:dyDescent="0.2">
      <c r="D3004" s="94"/>
    </row>
    <row r="3005" spans="4:4" x14ac:dyDescent="0.2">
      <c r="D3005" s="94"/>
    </row>
    <row r="3006" spans="4:4" x14ac:dyDescent="0.2">
      <c r="D3006" s="94"/>
    </row>
    <row r="3007" spans="4:4" x14ac:dyDescent="0.2">
      <c r="D3007" s="94"/>
    </row>
    <row r="3008" spans="4:4" x14ac:dyDescent="0.2">
      <c r="D3008" s="94"/>
    </row>
    <row r="3009" spans="4:4" x14ac:dyDescent="0.2">
      <c r="D3009" s="94"/>
    </row>
    <row r="3010" spans="4:4" x14ac:dyDescent="0.2">
      <c r="D3010" s="94"/>
    </row>
    <row r="3011" spans="4:4" x14ac:dyDescent="0.2">
      <c r="D3011" s="94"/>
    </row>
    <row r="3012" spans="4:4" x14ac:dyDescent="0.2">
      <c r="D3012" s="94"/>
    </row>
    <row r="3013" spans="4:4" x14ac:dyDescent="0.2">
      <c r="D3013" s="94"/>
    </row>
    <row r="3014" spans="4:4" x14ac:dyDescent="0.2">
      <c r="D3014" s="94"/>
    </row>
    <row r="3015" spans="4:4" x14ac:dyDescent="0.2">
      <c r="D3015" s="94"/>
    </row>
    <row r="3016" spans="4:4" x14ac:dyDescent="0.2">
      <c r="D3016" s="94"/>
    </row>
    <row r="3017" spans="4:4" x14ac:dyDescent="0.2">
      <c r="D3017" s="94"/>
    </row>
    <row r="3018" spans="4:4" x14ac:dyDescent="0.2">
      <c r="D3018" s="94"/>
    </row>
    <row r="3019" spans="4:4" x14ac:dyDescent="0.2">
      <c r="D3019" s="94"/>
    </row>
    <row r="3020" spans="4:4" x14ac:dyDescent="0.2">
      <c r="D3020" s="94"/>
    </row>
    <row r="3021" spans="4:4" x14ac:dyDescent="0.2">
      <c r="D3021" s="94"/>
    </row>
    <row r="3022" spans="4:4" x14ac:dyDescent="0.2">
      <c r="D3022" s="94"/>
    </row>
    <row r="3023" spans="4:4" x14ac:dyDescent="0.2">
      <c r="D3023" s="94"/>
    </row>
    <row r="3024" spans="4:4" x14ac:dyDescent="0.2">
      <c r="D3024" s="94"/>
    </row>
    <row r="3025" spans="4:4" x14ac:dyDescent="0.2">
      <c r="D3025" s="94"/>
    </row>
    <row r="3026" spans="4:4" x14ac:dyDescent="0.2">
      <c r="D3026" s="94"/>
    </row>
    <row r="3027" spans="4:4" x14ac:dyDescent="0.2">
      <c r="D3027" s="94"/>
    </row>
    <row r="3028" spans="4:4" x14ac:dyDescent="0.2">
      <c r="D3028" s="94"/>
    </row>
    <row r="3029" spans="4:4" x14ac:dyDescent="0.2">
      <c r="D3029" s="94"/>
    </row>
    <row r="3030" spans="4:4" x14ac:dyDescent="0.2">
      <c r="D3030" s="94"/>
    </row>
    <row r="3031" spans="4:4" x14ac:dyDescent="0.2">
      <c r="D3031" s="94"/>
    </row>
    <row r="3032" spans="4:4" x14ac:dyDescent="0.2">
      <c r="D3032" s="94"/>
    </row>
    <row r="3033" spans="4:4" x14ac:dyDescent="0.2">
      <c r="D3033" s="94"/>
    </row>
    <row r="3034" spans="4:4" x14ac:dyDescent="0.2">
      <c r="D3034" s="94"/>
    </row>
    <row r="3035" spans="4:4" x14ac:dyDescent="0.2">
      <c r="D3035" s="94"/>
    </row>
    <row r="3036" spans="4:4" x14ac:dyDescent="0.2">
      <c r="D3036" s="94"/>
    </row>
    <row r="3037" spans="4:4" x14ac:dyDescent="0.2">
      <c r="D3037" s="94"/>
    </row>
    <row r="3038" spans="4:4" x14ac:dyDescent="0.2">
      <c r="D3038" s="94"/>
    </row>
    <row r="3039" spans="4:4" x14ac:dyDescent="0.2">
      <c r="D3039" s="94"/>
    </row>
    <row r="3040" spans="4:4" x14ac:dyDescent="0.2">
      <c r="D3040" s="94"/>
    </row>
    <row r="3041" spans="4:4" x14ac:dyDescent="0.2">
      <c r="D3041" s="94"/>
    </row>
    <row r="3042" spans="4:4" x14ac:dyDescent="0.2">
      <c r="D3042" s="94"/>
    </row>
    <row r="3043" spans="4:4" x14ac:dyDescent="0.2">
      <c r="D3043" s="94"/>
    </row>
    <row r="3044" spans="4:4" x14ac:dyDescent="0.2">
      <c r="D3044" s="94"/>
    </row>
    <row r="3045" spans="4:4" x14ac:dyDescent="0.2">
      <c r="D3045" s="94"/>
    </row>
    <row r="3046" spans="4:4" x14ac:dyDescent="0.2">
      <c r="D3046" s="94"/>
    </row>
    <row r="3047" spans="4:4" x14ac:dyDescent="0.2">
      <c r="D3047" s="94"/>
    </row>
    <row r="3048" spans="4:4" x14ac:dyDescent="0.2">
      <c r="D3048" s="94"/>
    </row>
    <row r="3049" spans="4:4" x14ac:dyDescent="0.2">
      <c r="D3049" s="94"/>
    </row>
    <row r="3050" spans="4:4" x14ac:dyDescent="0.2">
      <c r="D3050" s="94"/>
    </row>
    <row r="3051" spans="4:4" x14ac:dyDescent="0.2">
      <c r="D3051" s="94"/>
    </row>
    <row r="3052" spans="4:4" x14ac:dyDescent="0.2">
      <c r="D3052" s="94"/>
    </row>
    <row r="3053" spans="4:4" x14ac:dyDescent="0.2">
      <c r="D3053" s="94"/>
    </row>
    <row r="3054" spans="4:4" x14ac:dyDescent="0.2">
      <c r="D3054" s="94"/>
    </row>
    <row r="3055" spans="4:4" x14ac:dyDescent="0.2">
      <c r="D3055" s="94"/>
    </row>
    <row r="3056" spans="4:4" x14ac:dyDescent="0.2">
      <c r="D3056" s="94"/>
    </row>
    <row r="3057" spans="4:4" x14ac:dyDescent="0.2">
      <c r="D3057" s="94"/>
    </row>
    <row r="3058" spans="4:4" x14ac:dyDescent="0.2">
      <c r="D3058" s="94"/>
    </row>
    <row r="3059" spans="4:4" x14ac:dyDescent="0.2">
      <c r="D3059" s="94"/>
    </row>
    <row r="3060" spans="4:4" x14ac:dyDescent="0.2">
      <c r="D3060" s="94"/>
    </row>
    <row r="3061" spans="4:4" x14ac:dyDescent="0.2">
      <c r="D3061" s="94"/>
    </row>
    <row r="3062" spans="4:4" x14ac:dyDescent="0.2">
      <c r="D3062" s="94"/>
    </row>
    <row r="3063" spans="4:4" x14ac:dyDescent="0.2">
      <c r="D3063" s="94"/>
    </row>
    <row r="3064" spans="4:4" x14ac:dyDescent="0.2">
      <c r="D3064" s="94"/>
    </row>
    <row r="3065" spans="4:4" x14ac:dyDescent="0.2">
      <c r="D3065" s="94"/>
    </row>
    <row r="3066" spans="4:4" x14ac:dyDescent="0.2">
      <c r="D3066" s="94"/>
    </row>
    <row r="3067" spans="4:4" x14ac:dyDescent="0.2">
      <c r="D3067" s="94"/>
    </row>
    <row r="3068" spans="4:4" x14ac:dyDescent="0.2">
      <c r="D3068" s="94"/>
    </row>
    <row r="3069" spans="4:4" x14ac:dyDescent="0.2">
      <c r="D3069" s="94"/>
    </row>
    <row r="3070" spans="4:4" x14ac:dyDescent="0.2">
      <c r="D3070" s="94"/>
    </row>
    <row r="3071" spans="4:4" x14ac:dyDescent="0.2">
      <c r="D3071" s="94"/>
    </row>
    <row r="3072" spans="4:4" x14ac:dyDescent="0.2">
      <c r="D3072" s="94"/>
    </row>
    <row r="3073" spans="4:4" x14ac:dyDescent="0.2">
      <c r="D3073" s="94"/>
    </row>
    <row r="3074" spans="4:4" x14ac:dyDescent="0.2">
      <c r="D3074" s="94"/>
    </row>
    <row r="3075" spans="4:4" x14ac:dyDescent="0.2">
      <c r="D3075" s="94"/>
    </row>
    <row r="3076" spans="4:4" x14ac:dyDescent="0.2">
      <c r="D3076" s="94"/>
    </row>
    <row r="3077" spans="4:4" x14ac:dyDescent="0.2">
      <c r="D3077" s="94"/>
    </row>
    <row r="3078" spans="4:4" x14ac:dyDescent="0.2">
      <c r="D3078" s="94"/>
    </row>
    <row r="3079" spans="4:4" x14ac:dyDescent="0.2">
      <c r="D3079" s="94"/>
    </row>
    <row r="3080" spans="4:4" x14ac:dyDescent="0.2">
      <c r="D3080" s="94"/>
    </row>
    <row r="3081" spans="4:4" x14ac:dyDescent="0.2">
      <c r="D3081" s="94"/>
    </row>
    <row r="3082" spans="4:4" x14ac:dyDescent="0.2">
      <c r="D3082" s="94"/>
    </row>
    <row r="3083" spans="4:4" x14ac:dyDescent="0.2">
      <c r="D3083" s="94"/>
    </row>
    <row r="3084" spans="4:4" x14ac:dyDescent="0.2">
      <c r="D3084" s="94"/>
    </row>
    <row r="3085" spans="4:4" x14ac:dyDescent="0.2">
      <c r="D3085" s="94"/>
    </row>
    <row r="3086" spans="4:4" x14ac:dyDescent="0.2">
      <c r="D3086" s="94"/>
    </row>
    <row r="3087" spans="4:4" x14ac:dyDescent="0.2">
      <c r="D3087" s="94"/>
    </row>
    <row r="3088" spans="4:4" x14ac:dyDescent="0.2">
      <c r="D3088" s="94"/>
    </row>
    <row r="3089" spans="4:4" x14ac:dyDescent="0.2">
      <c r="D3089" s="94"/>
    </row>
    <row r="3090" spans="4:4" x14ac:dyDescent="0.2">
      <c r="D3090" s="94"/>
    </row>
    <row r="3091" spans="4:4" x14ac:dyDescent="0.2">
      <c r="D3091" s="94"/>
    </row>
    <row r="3092" spans="4:4" x14ac:dyDescent="0.2">
      <c r="D3092" s="94"/>
    </row>
    <row r="3093" spans="4:4" x14ac:dyDescent="0.2">
      <c r="D3093" s="94"/>
    </row>
    <row r="3094" spans="4:4" x14ac:dyDescent="0.2">
      <c r="D3094" s="94"/>
    </row>
    <row r="3095" spans="4:4" x14ac:dyDescent="0.2">
      <c r="D3095" s="94"/>
    </row>
    <row r="3096" spans="4:4" x14ac:dyDescent="0.2">
      <c r="D3096" s="94"/>
    </row>
    <row r="3097" spans="4:4" x14ac:dyDescent="0.2">
      <c r="D3097" s="94"/>
    </row>
    <row r="3098" spans="4:4" x14ac:dyDescent="0.2">
      <c r="D3098" s="94"/>
    </row>
    <row r="3099" spans="4:4" x14ac:dyDescent="0.2">
      <c r="D3099" s="94"/>
    </row>
    <row r="3100" spans="4:4" x14ac:dyDescent="0.2">
      <c r="D3100" s="94"/>
    </row>
    <row r="3101" spans="4:4" x14ac:dyDescent="0.2">
      <c r="D3101" s="94"/>
    </row>
    <row r="3102" spans="4:4" x14ac:dyDescent="0.2">
      <c r="D3102" s="94"/>
    </row>
    <row r="3103" spans="4:4" x14ac:dyDescent="0.2">
      <c r="D3103" s="94"/>
    </row>
    <row r="3104" spans="4:4" x14ac:dyDescent="0.2">
      <c r="D3104" s="94"/>
    </row>
    <row r="3105" spans="4:4" x14ac:dyDescent="0.2">
      <c r="D3105" s="94"/>
    </row>
    <row r="3106" spans="4:4" x14ac:dyDescent="0.2">
      <c r="D3106" s="94"/>
    </row>
    <row r="3107" spans="4:4" x14ac:dyDescent="0.2">
      <c r="D3107" s="94"/>
    </row>
    <row r="3108" spans="4:4" x14ac:dyDescent="0.2">
      <c r="D3108" s="94"/>
    </row>
    <row r="3109" spans="4:4" x14ac:dyDescent="0.2">
      <c r="D3109" s="94"/>
    </row>
    <row r="3110" spans="4:4" x14ac:dyDescent="0.2">
      <c r="D3110" s="94"/>
    </row>
    <row r="3111" spans="4:4" x14ac:dyDescent="0.2">
      <c r="D3111" s="94"/>
    </row>
    <row r="3112" spans="4:4" x14ac:dyDescent="0.2">
      <c r="D3112" s="94"/>
    </row>
    <row r="3113" spans="4:4" x14ac:dyDescent="0.2">
      <c r="D3113" s="94"/>
    </row>
    <row r="3114" spans="4:4" x14ac:dyDescent="0.2">
      <c r="D3114" s="94"/>
    </row>
    <row r="3115" spans="4:4" x14ac:dyDescent="0.2">
      <c r="D3115" s="94"/>
    </row>
    <row r="3116" spans="4:4" x14ac:dyDescent="0.2">
      <c r="D3116" s="94"/>
    </row>
    <row r="3117" spans="4:4" x14ac:dyDescent="0.2">
      <c r="D3117" s="94"/>
    </row>
    <row r="3118" spans="4:4" x14ac:dyDescent="0.2">
      <c r="D3118" s="94"/>
    </row>
    <row r="3119" spans="4:4" x14ac:dyDescent="0.2">
      <c r="D3119" s="94"/>
    </row>
    <row r="3120" spans="4:4" x14ac:dyDescent="0.2">
      <c r="D3120" s="94"/>
    </row>
    <row r="3121" spans="4:4" x14ac:dyDescent="0.2">
      <c r="D3121" s="94"/>
    </row>
    <row r="3122" spans="4:4" x14ac:dyDescent="0.2">
      <c r="D3122" s="94"/>
    </row>
    <row r="3123" spans="4:4" x14ac:dyDescent="0.2">
      <c r="D3123" s="94"/>
    </row>
    <row r="3124" spans="4:4" x14ac:dyDescent="0.2">
      <c r="D3124" s="94"/>
    </row>
    <row r="3125" spans="4:4" x14ac:dyDescent="0.2">
      <c r="D3125" s="94"/>
    </row>
    <row r="3126" spans="4:4" x14ac:dyDescent="0.2">
      <c r="D3126" s="94"/>
    </row>
    <row r="3127" spans="4:4" x14ac:dyDescent="0.2">
      <c r="D3127" s="94"/>
    </row>
    <row r="3128" spans="4:4" x14ac:dyDescent="0.2">
      <c r="D3128" s="94"/>
    </row>
    <row r="3129" spans="4:4" x14ac:dyDescent="0.2">
      <c r="D3129" s="94"/>
    </row>
    <row r="3130" spans="4:4" x14ac:dyDescent="0.2">
      <c r="D3130" s="94"/>
    </row>
    <row r="3131" spans="4:4" x14ac:dyDescent="0.2">
      <c r="D3131" s="94"/>
    </row>
    <row r="3132" spans="4:4" x14ac:dyDescent="0.2">
      <c r="D3132" s="94"/>
    </row>
    <row r="3133" spans="4:4" x14ac:dyDescent="0.2">
      <c r="D3133" s="94"/>
    </row>
    <row r="3134" spans="4:4" x14ac:dyDescent="0.2">
      <c r="D3134" s="94"/>
    </row>
    <row r="3135" spans="4:4" x14ac:dyDescent="0.2">
      <c r="D3135" s="94"/>
    </row>
    <row r="3136" spans="4:4" x14ac:dyDescent="0.2">
      <c r="D3136" s="94"/>
    </row>
    <row r="3137" spans="4:4" x14ac:dyDescent="0.2">
      <c r="D3137" s="94"/>
    </row>
    <row r="3138" spans="4:4" x14ac:dyDescent="0.2">
      <c r="D3138" s="94"/>
    </row>
    <row r="3139" spans="4:4" x14ac:dyDescent="0.2">
      <c r="D3139" s="94"/>
    </row>
    <row r="3140" spans="4:4" x14ac:dyDescent="0.2">
      <c r="D3140" s="94"/>
    </row>
    <row r="3141" spans="4:4" x14ac:dyDescent="0.2">
      <c r="D3141" s="94"/>
    </row>
    <row r="3142" spans="4:4" x14ac:dyDescent="0.2">
      <c r="D3142" s="94"/>
    </row>
    <row r="3143" spans="4:4" x14ac:dyDescent="0.2">
      <c r="D3143" s="94"/>
    </row>
    <row r="3144" spans="4:4" x14ac:dyDescent="0.2">
      <c r="D3144" s="94"/>
    </row>
    <row r="3145" spans="4:4" x14ac:dyDescent="0.2">
      <c r="D3145" s="94"/>
    </row>
    <row r="3146" spans="4:4" x14ac:dyDescent="0.2">
      <c r="D3146" s="94"/>
    </row>
    <row r="3147" spans="4:4" x14ac:dyDescent="0.2">
      <c r="D3147" s="94"/>
    </row>
    <row r="3148" spans="4:4" x14ac:dyDescent="0.2">
      <c r="D3148" s="94"/>
    </row>
    <row r="3149" spans="4:4" x14ac:dyDescent="0.2">
      <c r="D3149" s="94"/>
    </row>
    <row r="3150" spans="4:4" x14ac:dyDescent="0.2">
      <c r="D3150" s="94"/>
    </row>
    <row r="3151" spans="4:4" x14ac:dyDescent="0.2">
      <c r="D3151" s="94"/>
    </row>
    <row r="3152" spans="4:4" x14ac:dyDescent="0.2">
      <c r="D3152" s="94"/>
    </row>
    <row r="3153" spans="4:4" x14ac:dyDescent="0.2">
      <c r="D3153" s="94"/>
    </row>
    <row r="3154" spans="4:4" x14ac:dyDescent="0.2">
      <c r="D3154" s="94"/>
    </row>
    <row r="3155" spans="4:4" x14ac:dyDescent="0.2">
      <c r="D3155" s="94"/>
    </row>
    <row r="3156" spans="4:4" x14ac:dyDescent="0.2">
      <c r="D3156" s="94"/>
    </row>
    <row r="3157" spans="4:4" x14ac:dyDescent="0.2">
      <c r="D3157" s="94"/>
    </row>
    <row r="3158" spans="4:4" x14ac:dyDescent="0.2">
      <c r="D3158" s="94"/>
    </row>
    <row r="3159" spans="4:4" x14ac:dyDescent="0.2">
      <c r="D3159" s="94"/>
    </row>
    <row r="3160" spans="4:4" x14ac:dyDescent="0.2">
      <c r="D3160" s="94"/>
    </row>
    <row r="3161" spans="4:4" x14ac:dyDescent="0.2">
      <c r="D3161" s="94"/>
    </row>
    <row r="3162" spans="4:4" x14ac:dyDescent="0.2">
      <c r="D3162" s="94"/>
    </row>
    <row r="3163" spans="4:4" x14ac:dyDescent="0.2">
      <c r="D3163" s="94"/>
    </row>
    <row r="3164" spans="4:4" x14ac:dyDescent="0.2">
      <c r="D3164" s="94"/>
    </row>
    <row r="3165" spans="4:4" x14ac:dyDescent="0.2">
      <c r="D3165" s="94"/>
    </row>
    <row r="3166" spans="4:4" x14ac:dyDescent="0.2">
      <c r="D3166" s="94"/>
    </row>
    <row r="3167" spans="4:4" x14ac:dyDescent="0.2">
      <c r="D3167" s="94"/>
    </row>
    <row r="3168" spans="4:4" x14ac:dyDescent="0.2">
      <c r="D3168" s="94"/>
    </row>
    <row r="3169" spans="4:4" x14ac:dyDescent="0.2">
      <c r="D3169" s="94"/>
    </row>
    <row r="3170" spans="4:4" x14ac:dyDescent="0.2">
      <c r="D3170" s="94"/>
    </row>
    <row r="3171" spans="4:4" x14ac:dyDescent="0.2">
      <c r="D3171" s="94"/>
    </row>
    <row r="3172" spans="4:4" x14ac:dyDescent="0.2">
      <c r="D3172" s="94"/>
    </row>
    <row r="3173" spans="4:4" x14ac:dyDescent="0.2">
      <c r="D3173" s="94"/>
    </row>
    <row r="3174" spans="4:4" x14ac:dyDescent="0.2">
      <c r="D3174" s="94"/>
    </row>
    <row r="3175" spans="4:4" x14ac:dyDescent="0.2">
      <c r="D3175" s="94"/>
    </row>
    <row r="3176" spans="4:4" x14ac:dyDescent="0.2">
      <c r="D3176" s="94"/>
    </row>
    <row r="3177" spans="4:4" x14ac:dyDescent="0.2">
      <c r="D3177" s="94"/>
    </row>
    <row r="3178" spans="4:4" x14ac:dyDescent="0.2">
      <c r="D3178" s="94"/>
    </row>
    <row r="3179" spans="4:4" x14ac:dyDescent="0.2">
      <c r="D3179" s="94"/>
    </row>
    <row r="3180" spans="4:4" x14ac:dyDescent="0.2">
      <c r="D3180" s="94"/>
    </row>
    <row r="3181" spans="4:4" x14ac:dyDescent="0.2">
      <c r="D3181" s="94"/>
    </row>
    <row r="3182" spans="4:4" x14ac:dyDescent="0.2">
      <c r="D3182" s="94"/>
    </row>
    <row r="3183" spans="4:4" x14ac:dyDescent="0.2">
      <c r="D3183" s="94"/>
    </row>
    <row r="3184" spans="4:4" x14ac:dyDescent="0.2">
      <c r="D3184" s="94"/>
    </row>
    <row r="3185" spans="4:4" x14ac:dyDescent="0.2">
      <c r="D3185" s="94"/>
    </row>
    <row r="3186" spans="4:4" x14ac:dyDescent="0.2">
      <c r="D3186" s="94"/>
    </row>
    <row r="3187" spans="4:4" x14ac:dyDescent="0.2">
      <c r="D3187" s="94"/>
    </row>
    <row r="3188" spans="4:4" x14ac:dyDescent="0.2">
      <c r="D3188" s="94"/>
    </row>
    <row r="3189" spans="4:4" x14ac:dyDescent="0.2">
      <c r="D3189" s="94"/>
    </row>
    <row r="3190" spans="4:4" x14ac:dyDescent="0.2">
      <c r="D3190" s="94"/>
    </row>
    <row r="3191" spans="4:4" x14ac:dyDescent="0.2">
      <c r="D3191" s="94"/>
    </row>
    <row r="3192" spans="4:4" x14ac:dyDescent="0.2">
      <c r="D3192" s="94"/>
    </row>
    <row r="3193" spans="4:4" x14ac:dyDescent="0.2">
      <c r="D3193" s="94"/>
    </row>
    <row r="3194" spans="4:4" x14ac:dyDescent="0.2">
      <c r="D3194" s="94"/>
    </row>
    <row r="3195" spans="4:4" x14ac:dyDescent="0.2">
      <c r="D3195" s="94"/>
    </row>
    <row r="3196" spans="4:4" x14ac:dyDescent="0.2">
      <c r="D3196" s="94"/>
    </row>
    <row r="3197" spans="4:4" x14ac:dyDescent="0.2">
      <c r="D3197" s="94"/>
    </row>
    <row r="3198" spans="4:4" x14ac:dyDescent="0.2">
      <c r="D3198" s="94"/>
    </row>
    <row r="3199" spans="4:4" x14ac:dyDescent="0.2">
      <c r="D3199" s="94"/>
    </row>
    <row r="3200" spans="4:4" x14ac:dyDescent="0.2">
      <c r="D3200" s="94"/>
    </row>
    <row r="3201" spans="4:4" x14ac:dyDescent="0.2">
      <c r="D3201" s="94"/>
    </row>
    <row r="3202" spans="4:4" x14ac:dyDescent="0.2">
      <c r="D3202" s="94"/>
    </row>
    <row r="3203" spans="4:4" x14ac:dyDescent="0.2">
      <c r="D3203" s="94"/>
    </row>
    <row r="3204" spans="4:4" x14ac:dyDescent="0.2">
      <c r="D3204" s="94"/>
    </row>
    <row r="3205" spans="4:4" x14ac:dyDescent="0.2">
      <c r="D3205" s="94"/>
    </row>
    <row r="3206" spans="4:4" x14ac:dyDescent="0.2">
      <c r="D3206" s="94"/>
    </row>
    <row r="3207" spans="4:4" x14ac:dyDescent="0.2">
      <c r="D3207" s="94"/>
    </row>
    <row r="3208" spans="4:4" x14ac:dyDescent="0.2">
      <c r="D3208" s="94"/>
    </row>
    <row r="3209" spans="4:4" x14ac:dyDescent="0.2">
      <c r="D3209" s="94"/>
    </row>
    <row r="3210" spans="4:4" x14ac:dyDescent="0.2">
      <c r="D3210" s="94"/>
    </row>
    <row r="3211" spans="4:4" x14ac:dyDescent="0.2">
      <c r="D3211" s="94"/>
    </row>
    <row r="3212" spans="4:4" x14ac:dyDescent="0.2">
      <c r="D3212" s="94"/>
    </row>
    <row r="3213" spans="4:4" x14ac:dyDescent="0.2">
      <c r="D3213" s="94"/>
    </row>
    <row r="3214" spans="4:4" x14ac:dyDescent="0.2">
      <c r="D3214" s="94"/>
    </row>
    <row r="3215" spans="4:4" x14ac:dyDescent="0.2">
      <c r="D3215" s="94"/>
    </row>
    <row r="3216" spans="4:4" x14ac:dyDescent="0.2">
      <c r="D3216" s="94"/>
    </row>
    <row r="3217" spans="4:4" x14ac:dyDescent="0.2">
      <c r="D3217" s="94"/>
    </row>
    <row r="3218" spans="4:4" x14ac:dyDescent="0.2">
      <c r="D3218" s="94"/>
    </row>
    <row r="3219" spans="4:4" x14ac:dyDescent="0.2">
      <c r="D3219" s="94"/>
    </row>
    <row r="3220" spans="4:4" x14ac:dyDescent="0.2">
      <c r="D3220" s="94"/>
    </row>
    <row r="3221" spans="4:4" x14ac:dyDescent="0.2">
      <c r="D3221" s="94"/>
    </row>
    <row r="3222" spans="4:4" x14ac:dyDescent="0.2">
      <c r="D3222" s="94"/>
    </row>
    <row r="3223" spans="4:4" x14ac:dyDescent="0.2">
      <c r="D3223" s="94"/>
    </row>
    <row r="3224" spans="4:4" x14ac:dyDescent="0.2">
      <c r="D3224" s="94"/>
    </row>
    <row r="3225" spans="4:4" x14ac:dyDescent="0.2">
      <c r="D3225" s="94"/>
    </row>
    <row r="3226" spans="4:4" x14ac:dyDescent="0.2">
      <c r="D3226" s="94"/>
    </row>
    <row r="3227" spans="4:4" x14ac:dyDescent="0.2">
      <c r="D3227" s="94"/>
    </row>
    <row r="3228" spans="4:4" x14ac:dyDescent="0.2">
      <c r="D3228" s="94"/>
    </row>
    <row r="3229" spans="4:4" x14ac:dyDescent="0.2">
      <c r="D3229" s="94"/>
    </row>
    <row r="3230" spans="4:4" x14ac:dyDescent="0.2">
      <c r="D3230" s="94"/>
    </row>
    <row r="3231" spans="4:4" x14ac:dyDescent="0.2">
      <c r="D3231" s="94"/>
    </row>
    <row r="3232" spans="4:4" x14ac:dyDescent="0.2">
      <c r="D3232" s="94"/>
    </row>
    <row r="3233" spans="4:4" x14ac:dyDescent="0.2">
      <c r="D3233" s="94"/>
    </row>
    <row r="3234" spans="4:4" x14ac:dyDescent="0.2">
      <c r="D3234" s="94"/>
    </row>
    <row r="3235" spans="4:4" x14ac:dyDescent="0.2">
      <c r="D3235" s="94"/>
    </row>
    <row r="3236" spans="4:4" x14ac:dyDescent="0.2">
      <c r="D3236" s="94"/>
    </row>
    <row r="3237" spans="4:4" x14ac:dyDescent="0.2">
      <c r="D3237" s="94"/>
    </row>
    <row r="3238" spans="4:4" x14ac:dyDescent="0.2">
      <c r="D3238" s="94"/>
    </row>
    <row r="3239" spans="4:4" x14ac:dyDescent="0.2">
      <c r="D3239" s="94"/>
    </row>
    <row r="3240" spans="4:4" x14ac:dyDescent="0.2">
      <c r="D3240" s="94"/>
    </row>
    <row r="3241" spans="4:4" x14ac:dyDescent="0.2">
      <c r="D3241" s="94"/>
    </row>
    <row r="3242" spans="4:4" x14ac:dyDescent="0.2">
      <c r="D3242" s="94"/>
    </row>
    <row r="3243" spans="4:4" x14ac:dyDescent="0.2">
      <c r="D3243" s="94"/>
    </row>
    <row r="3244" spans="4:4" x14ac:dyDescent="0.2">
      <c r="D3244" s="94"/>
    </row>
    <row r="3245" spans="4:4" x14ac:dyDescent="0.2">
      <c r="D3245" s="94"/>
    </row>
    <row r="3246" spans="4:4" x14ac:dyDescent="0.2">
      <c r="D3246" s="94"/>
    </row>
    <row r="3247" spans="4:4" x14ac:dyDescent="0.2">
      <c r="D3247" s="94"/>
    </row>
    <row r="3248" spans="4:4" x14ac:dyDescent="0.2">
      <c r="D3248" s="94"/>
    </row>
    <row r="3249" spans="4:4" x14ac:dyDescent="0.2">
      <c r="D3249" s="94"/>
    </row>
    <row r="3250" spans="4:4" x14ac:dyDescent="0.2">
      <c r="D3250" s="94"/>
    </row>
    <row r="3251" spans="4:4" x14ac:dyDescent="0.2">
      <c r="D3251" s="94"/>
    </row>
    <row r="3252" spans="4:4" x14ac:dyDescent="0.2">
      <c r="D3252" s="94"/>
    </row>
    <row r="3253" spans="4:4" x14ac:dyDescent="0.2">
      <c r="D3253" s="94"/>
    </row>
    <row r="3254" spans="4:4" x14ac:dyDescent="0.2">
      <c r="D3254" s="94"/>
    </row>
    <row r="3255" spans="4:4" x14ac:dyDescent="0.2">
      <c r="D3255" s="94"/>
    </row>
    <row r="3256" spans="4:4" x14ac:dyDescent="0.2">
      <c r="D3256" s="94"/>
    </row>
    <row r="3257" spans="4:4" x14ac:dyDescent="0.2">
      <c r="D3257" s="94"/>
    </row>
    <row r="3258" spans="4:4" x14ac:dyDescent="0.2">
      <c r="D3258" s="94"/>
    </row>
    <row r="3259" spans="4:4" x14ac:dyDescent="0.2">
      <c r="D3259" s="94"/>
    </row>
    <row r="3260" spans="4:4" x14ac:dyDescent="0.2">
      <c r="D3260" s="94"/>
    </row>
    <row r="3261" spans="4:4" x14ac:dyDescent="0.2">
      <c r="D3261" s="94"/>
    </row>
    <row r="3262" spans="4:4" x14ac:dyDescent="0.2">
      <c r="D3262" s="94"/>
    </row>
    <row r="3263" spans="4:4" x14ac:dyDescent="0.2">
      <c r="D3263" s="94"/>
    </row>
    <row r="3264" spans="4:4" x14ac:dyDescent="0.2">
      <c r="D3264" s="94"/>
    </row>
    <row r="3265" spans="4:4" x14ac:dyDescent="0.2">
      <c r="D3265" s="94"/>
    </row>
    <row r="3266" spans="4:4" x14ac:dyDescent="0.2">
      <c r="D3266" s="94"/>
    </row>
    <row r="3267" spans="4:4" x14ac:dyDescent="0.2">
      <c r="D3267" s="94"/>
    </row>
    <row r="3268" spans="4:4" x14ac:dyDescent="0.2">
      <c r="D3268" s="94"/>
    </row>
    <row r="3269" spans="4:4" x14ac:dyDescent="0.2">
      <c r="D3269" s="94"/>
    </row>
    <row r="3270" spans="4:4" x14ac:dyDescent="0.2">
      <c r="D3270" s="94"/>
    </row>
    <row r="3271" spans="4:4" x14ac:dyDescent="0.2">
      <c r="D3271" s="94"/>
    </row>
    <row r="3272" spans="4:4" x14ac:dyDescent="0.2">
      <c r="D3272" s="94"/>
    </row>
    <row r="3273" spans="4:4" x14ac:dyDescent="0.2">
      <c r="D3273" s="94"/>
    </row>
    <row r="3274" spans="4:4" x14ac:dyDescent="0.2">
      <c r="D3274" s="94"/>
    </row>
    <row r="3275" spans="4:4" x14ac:dyDescent="0.2">
      <c r="D3275" s="94"/>
    </row>
    <row r="3276" spans="4:4" x14ac:dyDescent="0.2">
      <c r="D3276" s="94"/>
    </row>
    <row r="3277" spans="4:4" x14ac:dyDescent="0.2">
      <c r="D3277" s="94"/>
    </row>
    <row r="3278" spans="4:4" x14ac:dyDescent="0.2">
      <c r="D3278" s="94"/>
    </row>
    <row r="3279" spans="4:4" x14ac:dyDescent="0.2">
      <c r="D3279" s="94"/>
    </row>
    <row r="3280" spans="4:4" x14ac:dyDescent="0.2">
      <c r="D3280" s="94"/>
    </row>
    <row r="3281" spans="4:4" x14ac:dyDescent="0.2">
      <c r="D3281" s="94"/>
    </row>
    <row r="3282" spans="4:4" x14ac:dyDescent="0.2">
      <c r="D3282" s="94"/>
    </row>
    <row r="3283" spans="4:4" x14ac:dyDescent="0.2">
      <c r="D3283" s="94"/>
    </row>
    <row r="3284" spans="4:4" x14ac:dyDescent="0.2">
      <c r="D3284" s="94"/>
    </row>
    <row r="3285" spans="4:4" x14ac:dyDescent="0.2">
      <c r="D3285" s="94"/>
    </row>
    <row r="3286" spans="4:4" x14ac:dyDescent="0.2">
      <c r="D3286" s="94"/>
    </row>
    <row r="3287" spans="4:4" x14ac:dyDescent="0.2">
      <c r="D3287" s="94"/>
    </row>
    <row r="3288" spans="4:4" x14ac:dyDescent="0.2">
      <c r="D3288" s="94"/>
    </row>
    <row r="3289" spans="4:4" x14ac:dyDescent="0.2">
      <c r="D3289" s="94"/>
    </row>
    <row r="3290" spans="4:4" x14ac:dyDescent="0.2">
      <c r="D3290" s="94"/>
    </row>
    <row r="3291" spans="4:4" x14ac:dyDescent="0.2">
      <c r="D3291" s="94"/>
    </row>
    <row r="3292" spans="4:4" x14ac:dyDescent="0.2">
      <c r="D3292" s="94"/>
    </row>
    <row r="3293" spans="4:4" x14ac:dyDescent="0.2">
      <c r="D3293" s="94"/>
    </row>
    <row r="3294" spans="4:4" x14ac:dyDescent="0.2">
      <c r="D3294" s="94"/>
    </row>
    <row r="3295" spans="4:4" x14ac:dyDescent="0.2">
      <c r="D3295" s="94"/>
    </row>
    <row r="3296" spans="4:4" x14ac:dyDescent="0.2">
      <c r="D3296" s="94"/>
    </row>
    <row r="3297" spans="4:4" x14ac:dyDescent="0.2">
      <c r="D3297" s="94"/>
    </row>
    <row r="3298" spans="4:4" x14ac:dyDescent="0.2">
      <c r="D3298" s="94"/>
    </row>
    <row r="3299" spans="4:4" x14ac:dyDescent="0.2">
      <c r="D3299" s="94"/>
    </row>
    <row r="3300" spans="4:4" x14ac:dyDescent="0.2">
      <c r="D3300" s="94"/>
    </row>
    <row r="3301" spans="4:4" x14ac:dyDescent="0.2">
      <c r="D3301" s="94"/>
    </row>
    <row r="3302" spans="4:4" x14ac:dyDescent="0.2">
      <c r="D3302" s="94"/>
    </row>
    <row r="3303" spans="4:4" x14ac:dyDescent="0.2">
      <c r="D3303" s="94"/>
    </row>
    <row r="3304" spans="4:4" x14ac:dyDescent="0.2">
      <c r="D3304" s="94"/>
    </row>
    <row r="3305" spans="4:4" x14ac:dyDescent="0.2">
      <c r="D3305" s="94"/>
    </row>
    <row r="3306" spans="4:4" x14ac:dyDescent="0.2">
      <c r="D3306" s="94"/>
    </row>
    <row r="3307" spans="4:4" x14ac:dyDescent="0.2">
      <c r="D3307" s="94"/>
    </row>
    <row r="3308" spans="4:4" x14ac:dyDescent="0.2">
      <c r="D3308" s="94"/>
    </row>
    <row r="3309" spans="4:4" x14ac:dyDescent="0.2">
      <c r="D3309" s="94"/>
    </row>
    <row r="3310" spans="4:4" x14ac:dyDescent="0.2">
      <c r="D3310" s="94"/>
    </row>
    <row r="3311" spans="4:4" x14ac:dyDescent="0.2">
      <c r="D3311" s="94"/>
    </row>
    <row r="3312" spans="4:4" x14ac:dyDescent="0.2">
      <c r="D3312" s="94"/>
    </row>
    <row r="3313" spans="4:4" x14ac:dyDescent="0.2">
      <c r="D3313" s="94"/>
    </row>
    <row r="3314" spans="4:4" x14ac:dyDescent="0.2">
      <c r="D3314" s="94"/>
    </row>
    <row r="3315" spans="4:4" x14ac:dyDescent="0.2">
      <c r="D3315" s="94"/>
    </row>
    <row r="3316" spans="4:4" x14ac:dyDescent="0.2">
      <c r="D3316" s="94"/>
    </row>
    <row r="3317" spans="4:4" x14ac:dyDescent="0.2">
      <c r="D3317" s="94"/>
    </row>
    <row r="3318" spans="4:4" x14ac:dyDescent="0.2">
      <c r="D3318" s="94"/>
    </row>
    <row r="3319" spans="4:4" x14ac:dyDescent="0.2">
      <c r="D3319" s="94"/>
    </row>
    <row r="3320" spans="4:4" x14ac:dyDescent="0.2">
      <c r="D3320" s="94"/>
    </row>
    <row r="3321" spans="4:4" x14ac:dyDescent="0.2">
      <c r="D3321" s="94"/>
    </row>
    <row r="3322" spans="4:4" x14ac:dyDescent="0.2">
      <c r="D3322" s="94"/>
    </row>
    <row r="3323" spans="4:4" x14ac:dyDescent="0.2">
      <c r="D3323" s="94"/>
    </row>
    <row r="3324" spans="4:4" x14ac:dyDescent="0.2">
      <c r="D3324" s="94"/>
    </row>
    <row r="3325" spans="4:4" x14ac:dyDescent="0.2">
      <c r="D3325" s="94"/>
    </row>
    <row r="3326" spans="4:4" x14ac:dyDescent="0.2">
      <c r="D3326" s="94"/>
    </row>
    <row r="3327" spans="4:4" x14ac:dyDescent="0.2">
      <c r="D3327" s="94"/>
    </row>
    <row r="3328" spans="4:4" x14ac:dyDescent="0.2">
      <c r="D3328" s="94"/>
    </row>
    <row r="3329" spans="4:4" x14ac:dyDescent="0.2">
      <c r="D3329" s="94"/>
    </row>
    <row r="3330" spans="4:4" x14ac:dyDescent="0.2">
      <c r="D3330" s="94"/>
    </row>
    <row r="3331" spans="4:4" x14ac:dyDescent="0.2">
      <c r="D3331" s="94"/>
    </row>
    <row r="3332" spans="4:4" x14ac:dyDescent="0.2">
      <c r="D3332" s="94"/>
    </row>
    <row r="3333" spans="4:4" x14ac:dyDescent="0.2">
      <c r="D3333" s="94"/>
    </row>
    <row r="3334" spans="4:4" x14ac:dyDescent="0.2">
      <c r="D3334" s="94"/>
    </row>
    <row r="3335" spans="4:4" x14ac:dyDescent="0.2">
      <c r="D3335" s="94"/>
    </row>
    <row r="3336" spans="4:4" x14ac:dyDescent="0.2">
      <c r="D3336" s="94"/>
    </row>
    <row r="3337" spans="4:4" x14ac:dyDescent="0.2">
      <c r="D3337" s="94"/>
    </row>
    <row r="3338" spans="4:4" x14ac:dyDescent="0.2">
      <c r="D3338" s="94"/>
    </row>
    <row r="3339" spans="4:4" x14ac:dyDescent="0.2">
      <c r="D3339" s="94"/>
    </row>
    <row r="3340" spans="4:4" x14ac:dyDescent="0.2">
      <c r="D3340" s="94"/>
    </row>
    <row r="3341" spans="4:4" x14ac:dyDescent="0.2">
      <c r="D3341" s="94"/>
    </row>
    <row r="3342" spans="4:4" x14ac:dyDescent="0.2">
      <c r="D3342" s="94"/>
    </row>
    <row r="3343" spans="4:4" x14ac:dyDescent="0.2">
      <c r="D3343" s="94"/>
    </row>
    <row r="3344" spans="4:4" x14ac:dyDescent="0.2">
      <c r="D3344" s="94"/>
    </row>
    <row r="3345" spans="4:4" x14ac:dyDescent="0.2">
      <c r="D3345" s="94"/>
    </row>
    <row r="3346" spans="4:4" x14ac:dyDescent="0.2">
      <c r="D3346" s="94"/>
    </row>
    <row r="3347" spans="4:4" x14ac:dyDescent="0.2">
      <c r="D3347" s="94"/>
    </row>
    <row r="3348" spans="4:4" x14ac:dyDescent="0.2">
      <c r="D3348" s="94"/>
    </row>
    <row r="3349" spans="4:4" x14ac:dyDescent="0.2">
      <c r="D3349" s="94"/>
    </row>
    <row r="3350" spans="4:4" x14ac:dyDescent="0.2">
      <c r="D3350" s="94"/>
    </row>
    <row r="3351" spans="4:4" x14ac:dyDescent="0.2">
      <c r="D3351" s="94"/>
    </row>
    <row r="3352" spans="4:4" x14ac:dyDescent="0.2">
      <c r="D3352" s="94"/>
    </row>
    <row r="3353" spans="4:4" x14ac:dyDescent="0.2">
      <c r="D3353" s="94"/>
    </row>
    <row r="3354" spans="4:4" x14ac:dyDescent="0.2">
      <c r="D3354" s="94"/>
    </row>
    <row r="3355" spans="4:4" x14ac:dyDescent="0.2">
      <c r="D3355" s="94"/>
    </row>
    <row r="3356" spans="4:4" x14ac:dyDescent="0.2">
      <c r="D3356" s="94"/>
    </row>
    <row r="3357" spans="4:4" x14ac:dyDescent="0.2">
      <c r="D3357" s="94"/>
    </row>
    <row r="3358" spans="4:4" x14ac:dyDescent="0.2">
      <c r="D3358" s="94"/>
    </row>
    <row r="3359" spans="4:4" x14ac:dyDescent="0.2">
      <c r="D3359" s="94"/>
    </row>
    <row r="3360" spans="4:4" x14ac:dyDescent="0.2">
      <c r="D3360" s="94"/>
    </row>
    <row r="3361" spans="4:4" x14ac:dyDescent="0.2">
      <c r="D3361" s="94"/>
    </row>
    <row r="3362" spans="4:4" x14ac:dyDescent="0.2">
      <c r="D3362" s="94"/>
    </row>
    <row r="3363" spans="4:4" x14ac:dyDescent="0.2">
      <c r="D3363" s="94"/>
    </row>
    <row r="3364" spans="4:4" x14ac:dyDescent="0.2">
      <c r="D3364" s="94"/>
    </row>
    <row r="3365" spans="4:4" x14ac:dyDescent="0.2">
      <c r="D3365" s="94"/>
    </row>
    <row r="3366" spans="4:4" x14ac:dyDescent="0.2">
      <c r="D3366" s="94"/>
    </row>
    <row r="3367" spans="4:4" x14ac:dyDescent="0.2">
      <c r="D3367" s="94"/>
    </row>
    <row r="3368" spans="4:4" x14ac:dyDescent="0.2">
      <c r="D3368" s="94"/>
    </row>
    <row r="3369" spans="4:4" x14ac:dyDescent="0.2">
      <c r="D3369" s="94"/>
    </row>
    <row r="3370" spans="4:4" x14ac:dyDescent="0.2">
      <c r="D3370" s="94"/>
    </row>
    <row r="3371" spans="4:4" x14ac:dyDescent="0.2">
      <c r="D3371" s="94"/>
    </row>
    <row r="3372" spans="4:4" x14ac:dyDescent="0.2">
      <c r="D3372" s="94"/>
    </row>
    <row r="3373" spans="4:4" x14ac:dyDescent="0.2">
      <c r="D3373" s="94"/>
    </row>
    <row r="3374" spans="4:4" x14ac:dyDescent="0.2">
      <c r="D3374" s="94"/>
    </row>
    <row r="3375" spans="4:4" x14ac:dyDescent="0.2">
      <c r="D3375" s="94"/>
    </row>
    <row r="3376" spans="4:4" x14ac:dyDescent="0.2">
      <c r="D3376" s="94"/>
    </row>
    <row r="3377" spans="4:4" x14ac:dyDescent="0.2">
      <c r="D3377" s="94"/>
    </row>
    <row r="3378" spans="4:4" x14ac:dyDescent="0.2">
      <c r="D3378" s="94"/>
    </row>
    <row r="3379" spans="4:4" x14ac:dyDescent="0.2">
      <c r="D3379" s="94"/>
    </row>
    <row r="3380" spans="4:4" x14ac:dyDescent="0.2">
      <c r="D3380" s="94"/>
    </row>
    <row r="3381" spans="4:4" x14ac:dyDescent="0.2">
      <c r="D3381" s="94"/>
    </row>
    <row r="3382" spans="4:4" x14ac:dyDescent="0.2">
      <c r="D3382" s="94"/>
    </row>
    <row r="3383" spans="4:4" x14ac:dyDescent="0.2">
      <c r="D3383" s="94"/>
    </row>
    <row r="3384" spans="4:4" x14ac:dyDescent="0.2">
      <c r="D3384" s="94"/>
    </row>
    <row r="3385" spans="4:4" x14ac:dyDescent="0.2">
      <c r="D3385" s="94"/>
    </row>
    <row r="3386" spans="4:4" x14ac:dyDescent="0.2">
      <c r="D3386" s="94"/>
    </row>
    <row r="3387" spans="4:4" x14ac:dyDescent="0.2">
      <c r="D3387" s="94"/>
    </row>
    <row r="3388" spans="4:4" x14ac:dyDescent="0.2">
      <c r="D3388" s="94"/>
    </row>
    <row r="3389" spans="4:4" x14ac:dyDescent="0.2">
      <c r="D3389" s="94"/>
    </row>
    <row r="3390" spans="4:4" x14ac:dyDescent="0.2">
      <c r="D3390" s="94"/>
    </row>
    <row r="3391" spans="4:4" x14ac:dyDescent="0.2">
      <c r="D3391" s="94"/>
    </row>
    <row r="3392" spans="4:4" x14ac:dyDescent="0.2">
      <c r="D3392" s="94"/>
    </row>
    <row r="3393" spans="4:4" x14ac:dyDescent="0.2">
      <c r="D3393" s="94"/>
    </row>
    <row r="3394" spans="4:4" x14ac:dyDescent="0.2">
      <c r="D3394" s="94"/>
    </row>
    <row r="3395" spans="4:4" x14ac:dyDescent="0.2">
      <c r="D3395" s="94"/>
    </row>
    <row r="3396" spans="4:4" x14ac:dyDescent="0.2">
      <c r="D3396" s="94"/>
    </row>
    <row r="3397" spans="4:4" x14ac:dyDescent="0.2">
      <c r="D3397" s="94"/>
    </row>
    <row r="3398" spans="4:4" x14ac:dyDescent="0.2">
      <c r="D3398" s="94"/>
    </row>
    <row r="3399" spans="4:4" x14ac:dyDescent="0.2">
      <c r="D3399" s="94"/>
    </row>
    <row r="3400" spans="4:4" x14ac:dyDescent="0.2">
      <c r="D3400" s="94"/>
    </row>
    <row r="3401" spans="4:4" x14ac:dyDescent="0.2">
      <c r="D3401" s="94"/>
    </row>
    <row r="3402" spans="4:4" x14ac:dyDescent="0.2">
      <c r="D3402" s="94"/>
    </row>
    <row r="3403" spans="4:4" x14ac:dyDescent="0.2">
      <c r="D3403" s="94"/>
    </row>
    <row r="3404" spans="4:4" x14ac:dyDescent="0.2">
      <c r="D3404" s="94"/>
    </row>
    <row r="3405" spans="4:4" x14ac:dyDescent="0.2">
      <c r="D3405" s="94"/>
    </row>
    <row r="3406" spans="4:4" x14ac:dyDescent="0.2">
      <c r="D3406" s="94"/>
    </row>
    <row r="3407" spans="4:4" x14ac:dyDescent="0.2">
      <c r="D3407" s="94"/>
    </row>
    <row r="3408" spans="4:4" x14ac:dyDescent="0.2">
      <c r="D3408" s="94"/>
    </row>
    <row r="3409" spans="4:4" x14ac:dyDescent="0.2">
      <c r="D3409" s="94"/>
    </row>
    <row r="3410" spans="4:4" x14ac:dyDescent="0.2">
      <c r="D3410" s="94"/>
    </row>
    <row r="3411" spans="4:4" x14ac:dyDescent="0.2">
      <c r="D3411" s="94"/>
    </row>
    <row r="3412" spans="4:4" x14ac:dyDescent="0.2">
      <c r="D3412" s="94"/>
    </row>
    <row r="3413" spans="4:4" x14ac:dyDescent="0.2">
      <c r="D3413" s="94"/>
    </row>
    <row r="3414" spans="4:4" x14ac:dyDescent="0.2">
      <c r="D3414" s="94"/>
    </row>
    <row r="3415" spans="4:4" x14ac:dyDescent="0.2">
      <c r="D3415" s="94"/>
    </row>
    <row r="3416" spans="4:4" x14ac:dyDescent="0.2">
      <c r="D3416" s="94"/>
    </row>
    <row r="3417" spans="4:4" x14ac:dyDescent="0.2">
      <c r="D3417" s="94"/>
    </row>
    <row r="3418" spans="4:4" x14ac:dyDescent="0.2">
      <c r="D3418" s="94"/>
    </row>
    <row r="3419" spans="4:4" x14ac:dyDescent="0.2">
      <c r="D3419" s="94"/>
    </row>
    <row r="3420" spans="4:4" x14ac:dyDescent="0.2">
      <c r="D3420" s="94"/>
    </row>
    <row r="3421" spans="4:4" x14ac:dyDescent="0.2">
      <c r="D3421" s="94"/>
    </row>
    <row r="3422" spans="4:4" x14ac:dyDescent="0.2">
      <c r="D3422" s="94"/>
    </row>
    <row r="3423" spans="4:4" x14ac:dyDescent="0.2">
      <c r="D3423" s="94"/>
    </row>
    <row r="3424" spans="4:4" x14ac:dyDescent="0.2">
      <c r="D3424" s="94"/>
    </row>
    <row r="3425" spans="4:4" x14ac:dyDescent="0.2">
      <c r="D3425" s="94"/>
    </row>
    <row r="3426" spans="4:4" x14ac:dyDescent="0.2">
      <c r="D3426" s="94"/>
    </row>
    <row r="3427" spans="4:4" x14ac:dyDescent="0.2">
      <c r="D3427" s="94"/>
    </row>
    <row r="3428" spans="4:4" x14ac:dyDescent="0.2">
      <c r="D3428" s="94"/>
    </row>
    <row r="3429" spans="4:4" x14ac:dyDescent="0.2">
      <c r="D3429" s="94"/>
    </row>
    <row r="3430" spans="4:4" x14ac:dyDescent="0.2">
      <c r="D3430" s="94"/>
    </row>
    <row r="3431" spans="4:4" x14ac:dyDescent="0.2">
      <c r="D3431" s="94"/>
    </row>
    <row r="3432" spans="4:4" x14ac:dyDescent="0.2">
      <c r="D3432" s="94"/>
    </row>
    <row r="3433" spans="4:4" x14ac:dyDescent="0.2">
      <c r="D3433" s="94"/>
    </row>
    <row r="3434" spans="4:4" x14ac:dyDescent="0.2">
      <c r="D3434" s="94"/>
    </row>
    <row r="3435" spans="4:4" x14ac:dyDescent="0.2">
      <c r="D3435" s="94"/>
    </row>
    <row r="3436" spans="4:4" x14ac:dyDescent="0.2">
      <c r="D3436" s="94"/>
    </row>
    <row r="3437" spans="4:4" x14ac:dyDescent="0.2">
      <c r="D3437" s="94"/>
    </row>
    <row r="3438" spans="4:4" x14ac:dyDescent="0.2">
      <c r="D3438" s="94"/>
    </row>
    <row r="3439" spans="4:4" x14ac:dyDescent="0.2">
      <c r="D3439" s="94"/>
    </row>
    <row r="3440" spans="4:4" x14ac:dyDescent="0.2">
      <c r="D3440" s="94"/>
    </row>
    <row r="3441" spans="4:4" x14ac:dyDescent="0.2">
      <c r="D3441" s="94"/>
    </row>
    <row r="3442" spans="4:4" x14ac:dyDescent="0.2">
      <c r="D3442" s="94"/>
    </row>
    <row r="3443" spans="4:4" x14ac:dyDescent="0.2">
      <c r="D3443" s="94"/>
    </row>
    <row r="3444" spans="4:4" x14ac:dyDescent="0.2">
      <c r="D3444" s="94"/>
    </row>
    <row r="3445" spans="4:4" x14ac:dyDescent="0.2">
      <c r="D3445" s="94"/>
    </row>
    <row r="3446" spans="4:4" x14ac:dyDescent="0.2">
      <c r="D3446" s="94"/>
    </row>
    <row r="3447" spans="4:4" x14ac:dyDescent="0.2">
      <c r="D3447" s="94"/>
    </row>
    <row r="3448" spans="4:4" x14ac:dyDescent="0.2">
      <c r="D3448" s="94"/>
    </row>
    <row r="3449" spans="4:4" x14ac:dyDescent="0.2">
      <c r="D3449" s="94"/>
    </row>
    <row r="3450" spans="4:4" x14ac:dyDescent="0.2">
      <c r="D3450" s="94"/>
    </row>
    <row r="3451" spans="4:4" x14ac:dyDescent="0.2">
      <c r="D3451" s="94"/>
    </row>
    <row r="3452" spans="4:4" x14ac:dyDescent="0.2">
      <c r="D3452" s="94"/>
    </row>
    <row r="3453" spans="4:4" x14ac:dyDescent="0.2">
      <c r="D3453" s="94"/>
    </row>
    <row r="3454" spans="4:4" x14ac:dyDescent="0.2">
      <c r="D3454" s="94"/>
    </row>
    <row r="3455" spans="4:4" x14ac:dyDescent="0.2">
      <c r="D3455" s="94"/>
    </row>
    <row r="3456" spans="4:4" x14ac:dyDescent="0.2">
      <c r="D3456" s="94"/>
    </row>
    <row r="3457" spans="4:4" x14ac:dyDescent="0.2">
      <c r="D3457" s="94"/>
    </row>
    <row r="3458" spans="4:4" x14ac:dyDescent="0.2">
      <c r="D3458" s="94"/>
    </row>
    <row r="3459" spans="4:4" x14ac:dyDescent="0.2">
      <c r="D3459" s="94"/>
    </row>
    <row r="3460" spans="4:4" x14ac:dyDescent="0.2">
      <c r="D3460" s="94"/>
    </row>
    <row r="3461" spans="4:4" x14ac:dyDescent="0.2">
      <c r="D3461" s="94"/>
    </row>
    <row r="3462" spans="4:4" x14ac:dyDescent="0.2">
      <c r="D3462" s="94"/>
    </row>
    <row r="3463" spans="4:4" x14ac:dyDescent="0.2">
      <c r="D3463" s="94"/>
    </row>
    <row r="3464" spans="4:4" x14ac:dyDescent="0.2">
      <c r="D3464" s="94"/>
    </row>
    <row r="3465" spans="4:4" x14ac:dyDescent="0.2">
      <c r="D3465" s="94"/>
    </row>
    <row r="3466" spans="4:4" x14ac:dyDescent="0.2">
      <c r="D3466" s="94"/>
    </row>
    <row r="3467" spans="4:4" x14ac:dyDescent="0.2">
      <c r="D3467" s="94"/>
    </row>
    <row r="3468" spans="4:4" x14ac:dyDescent="0.2">
      <c r="D3468" s="94"/>
    </row>
    <row r="3469" spans="4:4" x14ac:dyDescent="0.2">
      <c r="D3469" s="94"/>
    </row>
    <row r="3470" spans="4:4" x14ac:dyDescent="0.2">
      <c r="D3470" s="94"/>
    </row>
    <row r="3471" spans="4:4" x14ac:dyDescent="0.2">
      <c r="D3471" s="94"/>
    </row>
    <row r="3472" spans="4:4" x14ac:dyDescent="0.2">
      <c r="D3472" s="94"/>
    </row>
    <row r="3473" spans="4:4" x14ac:dyDescent="0.2">
      <c r="D3473" s="94"/>
    </row>
    <row r="3474" spans="4:4" x14ac:dyDescent="0.2">
      <c r="D3474" s="94"/>
    </row>
    <row r="3475" spans="4:4" x14ac:dyDescent="0.2">
      <c r="D3475" s="94"/>
    </row>
    <row r="3476" spans="4:4" x14ac:dyDescent="0.2">
      <c r="D3476" s="94"/>
    </row>
    <row r="3477" spans="4:4" x14ac:dyDescent="0.2">
      <c r="D3477" s="94"/>
    </row>
    <row r="3478" spans="4:4" x14ac:dyDescent="0.2">
      <c r="D3478" s="94"/>
    </row>
    <row r="3479" spans="4:4" x14ac:dyDescent="0.2">
      <c r="D3479" s="94"/>
    </row>
    <row r="3480" spans="4:4" x14ac:dyDescent="0.2">
      <c r="D3480" s="94"/>
    </row>
    <row r="3481" spans="4:4" x14ac:dyDescent="0.2">
      <c r="D3481" s="94"/>
    </row>
    <row r="3482" spans="4:4" x14ac:dyDescent="0.2">
      <c r="D3482" s="94"/>
    </row>
    <row r="3483" spans="4:4" x14ac:dyDescent="0.2">
      <c r="D3483" s="94"/>
    </row>
    <row r="3484" spans="4:4" x14ac:dyDescent="0.2">
      <c r="D3484" s="94"/>
    </row>
    <row r="3485" spans="4:4" x14ac:dyDescent="0.2">
      <c r="D3485" s="94"/>
    </row>
    <row r="3486" spans="4:4" x14ac:dyDescent="0.2">
      <c r="D3486" s="94"/>
    </row>
    <row r="3487" spans="4:4" x14ac:dyDescent="0.2">
      <c r="D3487" s="94"/>
    </row>
    <row r="3488" spans="4:4" x14ac:dyDescent="0.2">
      <c r="D3488" s="94"/>
    </row>
    <row r="3489" spans="4:4" x14ac:dyDescent="0.2">
      <c r="D3489" s="94"/>
    </row>
    <row r="3490" spans="4:4" x14ac:dyDescent="0.2">
      <c r="D3490" s="94"/>
    </row>
    <row r="3491" spans="4:4" x14ac:dyDescent="0.2">
      <c r="D3491" s="94"/>
    </row>
    <row r="3492" spans="4:4" x14ac:dyDescent="0.2">
      <c r="D3492" s="94"/>
    </row>
    <row r="3493" spans="4:4" x14ac:dyDescent="0.2">
      <c r="D3493" s="94"/>
    </row>
    <row r="3494" spans="4:4" x14ac:dyDescent="0.2">
      <c r="D3494" s="94"/>
    </row>
    <row r="3495" spans="4:4" x14ac:dyDescent="0.2">
      <c r="D3495" s="94"/>
    </row>
    <row r="3496" spans="4:4" x14ac:dyDescent="0.2">
      <c r="D3496" s="94"/>
    </row>
    <row r="3497" spans="4:4" x14ac:dyDescent="0.2">
      <c r="D3497" s="94"/>
    </row>
    <row r="3498" spans="4:4" x14ac:dyDescent="0.2">
      <c r="D3498" s="94"/>
    </row>
    <row r="3499" spans="4:4" x14ac:dyDescent="0.2">
      <c r="D3499" s="94"/>
    </row>
    <row r="3500" spans="4:4" x14ac:dyDescent="0.2">
      <c r="D3500" s="94"/>
    </row>
    <row r="3501" spans="4:4" x14ac:dyDescent="0.2">
      <c r="D3501" s="94"/>
    </row>
    <row r="3502" spans="4:4" x14ac:dyDescent="0.2">
      <c r="D3502" s="94"/>
    </row>
    <row r="3503" spans="4:4" x14ac:dyDescent="0.2">
      <c r="D3503" s="94"/>
    </row>
    <row r="3504" spans="4:4" x14ac:dyDescent="0.2">
      <c r="D3504" s="94"/>
    </row>
    <row r="3505" spans="4:4" x14ac:dyDescent="0.2">
      <c r="D3505" s="94"/>
    </row>
    <row r="3506" spans="4:4" x14ac:dyDescent="0.2">
      <c r="D3506" s="94"/>
    </row>
    <row r="3507" spans="4:4" x14ac:dyDescent="0.2">
      <c r="D3507" s="94"/>
    </row>
    <row r="3508" spans="4:4" x14ac:dyDescent="0.2">
      <c r="D3508" s="94"/>
    </row>
    <row r="3509" spans="4:4" x14ac:dyDescent="0.2">
      <c r="D3509" s="94"/>
    </row>
    <row r="3510" spans="4:4" x14ac:dyDescent="0.2">
      <c r="D3510" s="94"/>
    </row>
    <row r="3511" spans="4:4" x14ac:dyDescent="0.2">
      <c r="D3511" s="94"/>
    </row>
    <row r="3512" spans="4:4" x14ac:dyDescent="0.2">
      <c r="D3512" s="94"/>
    </row>
    <row r="3513" spans="4:4" x14ac:dyDescent="0.2">
      <c r="D3513" s="94"/>
    </row>
    <row r="3514" spans="4:4" x14ac:dyDescent="0.2">
      <c r="D3514" s="94"/>
    </row>
    <row r="3515" spans="4:4" x14ac:dyDescent="0.2">
      <c r="D3515" s="94"/>
    </row>
    <row r="3516" spans="4:4" x14ac:dyDescent="0.2">
      <c r="D3516" s="94"/>
    </row>
    <row r="3517" spans="4:4" x14ac:dyDescent="0.2">
      <c r="D3517" s="94"/>
    </row>
    <row r="3518" spans="4:4" x14ac:dyDescent="0.2">
      <c r="D3518" s="94"/>
    </row>
    <row r="3519" spans="4:4" x14ac:dyDescent="0.2">
      <c r="D3519" s="94"/>
    </row>
    <row r="3520" spans="4:4" x14ac:dyDescent="0.2">
      <c r="D3520" s="94"/>
    </row>
    <row r="3521" spans="4:4" x14ac:dyDescent="0.2">
      <c r="D3521" s="94"/>
    </row>
    <row r="3522" spans="4:4" x14ac:dyDescent="0.2">
      <c r="D3522" s="94"/>
    </row>
    <row r="3523" spans="4:4" x14ac:dyDescent="0.2">
      <c r="D3523" s="94"/>
    </row>
    <row r="3524" spans="4:4" x14ac:dyDescent="0.2">
      <c r="D3524" s="94"/>
    </row>
    <row r="3525" spans="4:4" x14ac:dyDescent="0.2">
      <c r="D3525" s="94"/>
    </row>
    <row r="3526" spans="4:4" x14ac:dyDescent="0.2">
      <c r="D3526" s="94"/>
    </row>
    <row r="3527" spans="4:4" x14ac:dyDescent="0.2">
      <c r="D3527" s="94"/>
    </row>
    <row r="3528" spans="4:4" x14ac:dyDescent="0.2">
      <c r="D3528" s="94"/>
    </row>
    <row r="3529" spans="4:4" x14ac:dyDescent="0.2">
      <c r="D3529" s="94"/>
    </row>
    <row r="3530" spans="4:4" x14ac:dyDescent="0.2">
      <c r="D3530" s="94"/>
    </row>
    <row r="3531" spans="4:4" x14ac:dyDescent="0.2">
      <c r="D3531" s="94"/>
    </row>
    <row r="3532" spans="4:4" x14ac:dyDescent="0.2">
      <c r="D3532" s="94"/>
    </row>
    <row r="3533" spans="4:4" x14ac:dyDescent="0.2">
      <c r="D3533" s="94"/>
    </row>
    <row r="3534" spans="4:4" x14ac:dyDescent="0.2">
      <c r="D3534" s="94"/>
    </row>
    <row r="3535" spans="4:4" x14ac:dyDescent="0.2">
      <c r="D3535" s="94"/>
    </row>
    <row r="3536" spans="4:4" x14ac:dyDescent="0.2">
      <c r="D3536" s="94"/>
    </row>
    <row r="3537" spans="4:4" x14ac:dyDescent="0.2">
      <c r="D3537" s="94"/>
    </row>
    <row r="3538" spans="4:4" x14ac:dyDescent="0.2">
      <c r="D3538" s="94"/>
    </row>
    <row r="3539" spans="4:4" x14ac:dyDescent="0.2">
      <c r="D3539" s="94"/>
    </row>
    <row r="3540" spans="4:4" x14ac:dyDescent="0.2">
      <c r="D3540" s="94"/>
    </row>
    <row r="3541" spans="4:4" x14ac:dyDescent="0.2">
      <c r="D3541" s="94"/>
    </row>
    <row r="3542" spans="4:4" x14ac:dyDescent="0.2">
      <c r="D3542" s="94"/>
    </row>
    <row r="3543" spans="4:4" x14ac:dyDescent="0.2">
      <c r="D3543" s="94"/>
    </row>
    <row r="3544" spans="4:4" x14ac:dyDescent="0.2">
      <c r="D3544" s="94"/>
    </row>
    <row r="3545" spans="4:4" x14ac:dyDescent="0.2">
      <c r="D3545" s="94"/>
    </row>
    <row r="3546" spans="4:4" x14ac:dyDescent="0.2">
      <c r="D3546" s="94"/>
    </row>
    <row r="3547" spans="4:4" x14ac:dyDescent="0.2">
      <c r="D3547" s="94"/>
    </row>
    <row r="3548" spans="4:4" x14ac:dyDescent="0.2">
      <c r="D3548" s="94"/>
    </row>
    <row r="3549" spans="4:4" x14ac:dyDescent="0.2">
      <c r="D3549" s="94"/>
    </row>
    <row r="3550" spans="4:4" x14ac:dyDescent="0.2">
      <c r="D3550" s="94"/>
    </row>
    <row r="3551" spans="4:4" x14ac:dyDescent="0.2">
      <c r="D3551" s="94"/>
    </row>
    <row r="3552" spans="4:4" x14ac:dyDescent="0.2">
      <c r="D3552" s="94"/>
    </row>
    <row r="3553" spans="4:4" x14ac:dyDescent="0.2">
      <c r="D3553" s="94"/>
    </row>
    <row r="3554" spans="4:4" x14ac:dyDescent="0.2">
      <c r="D3554" s="94"/>
    </row>
    <row r="3555" spans="4:4" x14ac:dyDescent="0.2">
      <c r="D3555" s="94"/>
    </row>
    <row r="3556" spans="4:4" x14ac:dyDescent="0.2">
      <c r="D3556" s="94"/>
    </row>
    <row r="3557" spans="4:4" x14ac:dyDescent="0.2">
      <c r="D3557" s="94"/>
    </row>
    <row r="3558" spans="4:4" x14ac:dyDescent="0.2">
      <c r="D3558" s="94"/>
    </row>
    <row r="3559" spans="4:4" x14ac:dyDescent="0.2">
      <c r="D3559" s="94"/>
    </row>
    <row r="3560" spans="4:4" x14ac:dyDescent="0.2">
      <c r="D3560" s="94"/>
    </row>
    <row r="3561" spans="4:4" x14ac:dyDescent="0.2">
      <c r="D3561" s="94"/>
    </row>
    <row r="3562" spans="4:4" x14ac:dyDescent="0.2">
      <c r="D3562" s="94"/>
    </row>
    <row r="3563" spans="4:4" x14ac:dyDescent="0.2">
      <c r="D3563" s="94"/>
    </row>
    <row r="3564" spans="4:4" x14ac:dyDescent="0.2">
      <c r="D3564" s="94"/>
    </row>
    <row r="3565" spans="4:4" x14ac:dyDescent="0.2">
      <c r="D3565" s="94"/>
    </row>
    <row r="3566" spans="4:4" x14ac:dyDescent="0.2">
      <c r="D3566" s="94"/>
    </row>
    <row r="3567" spans="4:4" x14ac:dyDescent="0.2">
      <c r="D3567" s="94"/>
    </row>
    <row r="3568" spans="4:4" x14ac:dyDescent="0.2">
      <c r="D3568" s="94"/>
    </row>
    <row r="3569" spans="4:4" x14ac:dyDescent="0.2">
      <c r="D3569" s="94"/>
    </row>
    <row r="3570" spans="4:4" x14ac:dyDescent="0.2">
      <c r="D3570" s="94"/>
    </row>
    <row r="3571" spans="4:4" x14ac:dyDescent="0.2">
      <c r="D3571" s="94"/>
    </row>
    <row r="3572" spans="4:4" x14ac:dyDescent="0.2">
      <c r="D3572" s="94"/>
    </row>
    <row r="3573" spans="4:4" x14ac:dyDescent="0.2">
      <c r="D3573" s="94"/>
    </row>
    <row r="3574" spans="4:4" x14ac:dyDescent="0.2">
      <c r="D3574" s="94"/>
    </row>
    <row r="3575" spans="4:4" x14ac:dyDescent="0.2">
      <c r="D3575" s="94"/>
    </row>
    <row r="3576" spans="4:4" x14ac:dyDescent="0.2">
      <c r="D3576" s="94"/>
    </row>
    <row r="3577" spans="4:4" x14ac:dyDescent="0.2">
      <c r="D3577" s="94"/>
    </row>
    <row r="3578" spans="4:4" x14ac:dyDescent="0.2">
      <c r="D3578" s="94"/>
    </row>
    <row r="3579" spans="4:4" x14ac:dyDescent="0.2">
      <c r="D3579" s="94"/>
    </row>
    <row r="3580" spans="4:4" x14ac:dyDescent="0.2">
      <c r="D3580" s="94"/>
    </row>
    <row r="3581" spans="4:4" x14ac:dyDescent="0.2">
      <c r="D3581" s="94"/>
    </row>
    <row r="3582" spans="4:4" x14ac:dyDescent="0.2">
      <c r="D3582" s="94"/>
    </row>
    <row r="3583" spans="4:4" x14ac:dyDescent="0.2">
      <c r="D3583" s="94"/>
    </row>
    <row r="3584" spans="4:4" x14ac:dyDescent="0.2">
      <c r="D3584" s="94"/>
    </row>
    <row r="3585" spans="4:4" x14ac:dyDescent="0.2">
      <c r="D3585" s="94"/>
    </row>
    <row r="3586" spans="4:4" x14ac:dyDescent="0.2">
      <c r="D3586" s="94"/>
    </row>
    <row r="3587" spans="4:4" x14ac:dyDescent="0.2">
      <c r="D3587" s="94"/>
    </row>
    <row r="3588" spans="4:4" x14ac:dyDescent="0.2">
      <c r="D3588" s="94"/>
    </row>
    <row r="3589" spans="4:4" x14ac:dyDescent="0.2">
      <c r="D3589" s="94"/>
    </row>
    <row r="3590" spans="4:4" x14ac:dyDescent="0.2">
      <c r="D3590" s="94"/>
    </row>
    <row r="3591" spans="4:4" x14ac:dyDescent="0.2">
      <c r="D3591" s="94"/>
    </row>
    <row r="3592" spans="4:4" x14ac:dyDescent="0.2">
      <c r="D3592" s="94"/>
    </row>
    <row r="3593" spans="4:4" x14ac:dyDescent="0.2">
      <c r="D3593" s="94"/>
    </row>
    <row r="3594" spans="4:4" x14ac:dyDescent="0.2">
      <c r="D3594" s="94"/>
    </row>
    <row r="3595" spans="4:4" x14ac:dyDescent="0.2">
      <c r="D3595" s="94"/>
    </row>
    <row r="3596" spans="4:4" x14ac:dyDescent="0.2">
      <c r="D3596" s="94"/>
    </row>
    <row r="3597" spans="4:4" x14ac:dyDescent="0.2">
      <c r="D3597" s="94"/>
    </row>
    <row r="3598" spans="4:4" x14ac:dyDescent="0.2">
      <c r="D3598" s="94"/>
    </row>
    <row r="3599" spans="4:4" x14ac:dyDescent="0.2">
      <c r="D3599" s="94"/>
    </row>
    <row r="3600" spans="4:4" x14ac:dyDescent="0.2">
      <c r="D3600" s="94"/>
    </row>
    <row r="3601" spans="4:4" x14ac:dyDescent="0.2">
      <c r="D3601" s="94"/>
    </row>
    <row r="3602" spans="4:4" x14ac:dyDescent="0.2">
      <c r="D3602" s="94"/>
    </row>
    <row r="3603" spans="4:4" x14ac:dyDescent="0.2">
      <c r="D3603" s="94"/>
    </row>
    <row r="3604" spans="4:4" x14ac:dyDescent="0.2">
      <c r="D3604" s="94"/>
    </row>
    <row r="3605" spans="4:4" x14ac:dyDescent="0.2">
      <c r="D3605" s="94"/>
    </row>
    <row r="3606" spans="4:4" x14ac:dyDescent="0.2">
      <c r="D3606" s="94"/>
    </row>
    <row r="3607" spans="4:4" x14ac:dyDescent="0.2">
      <c r="D3607" s="94"/>
    </row>
    <row r="3608" spans="4:4" x14ac:dyDescent="0.2">
      <c r="D3608" s="94"/>
    </row>
    <row r="3609" spans="4:4" x14ac:dyDescent="0.2">
      <c r="D3609" s="94"/>
    </row>
    <row r="3610" spans="4:4" x14ac:dyDescent="0.2">
      <c r="D3610" s="94"/>
    </row>
    <row r="3611" spans="4:4" x14ac:dyDescent="0.2">
      <c r="D3611" s="94"/>
    </row>
    <row r="3612" spans="4:4" x14ac:dyDescent="0.2">
      <c r="D3612" s="94"/>
    </row>
    <row r="3613" spans="4:4" x14ac:dyDescent="0.2">
      <c r="D3613" s="94"/>
    </row>
    <row r="3614" spans="4:4" x14ac:dyDescent="0.2">
      <c r="D3614" s="94"/>
    </row>
    <row r="3615" spans="4:4" x14ac:dyDescent="0.2">
      <c r="D3615" s="94"/>
    </row>
    <row r="3616" spans="4:4" x14ac:dyDescent="0.2">
      <c r="D3616" s="94"/>
    </row>
    <row r="3617" spans="4:4" x14ac:dyDescent="0.2">
      <c r="D3617" s="94"/>
    </row>
    <row r="3618" spans="4:4" x14ac:dyDescent="0.2">
      <c r="D3618" s="94"/>
    </row>
    <row r="3619" spans="4:4" x14ac:dyDescent="0.2">
      <c r="D3619" s="94"/>
    </row>
    <row r="3620" spans="4:4" x14ac:dyDescent="0.2">
      <c r="D3620" s="94"/>
    </row>
    <row r="3621" spans="4:4" x14ac:dyDescent="0.2">
      <c r="D3621" s="94"/>
    </row>
    <row r="3622" spans="4:4" x14ac:dyDescent="0.2">
      <c r="D3622" s="94"/>
    </row>
    <row r="3623" spans="4:4" x14ac:dyDescent="0.2">
      <c r="D3623" s="94"/>
    </row>
    <row r="3624" spans="4:4" x14ac:dyDescent="0.2">
      <c r="D3624" s="94"/>
    </row>
    <row r="3625" spans="4:4" x14ac:dyDescent="0.2">
      <c r="D3625" s="94"/>
    </row>
    <row r="3626" spans="4:4" x14ac:dyDescent="0.2">
      <c r="D3626" s="94"/>
    </row>
    <row r="3627" spans="4:4" x14ac:dyDescent="0.2">
      <c r="D3627" s="94"/>
    </row>
    <row r="3628" spans="4:4" x14ac:dyDescent="0.2">
      <c r="D3628" s="94"/>
    </row>
    <row r="3629" spans="4:4" x14ac:dyDescent="0.2">
      <c r="D3629" s="94"/>
    </row>
    <row r="3630" spans="4:4" x14ac:dyDescent="0.2">
      <c r="D3630" s="94"/>
    </row>
    <row r="3631" spans="4:4" x14ac:dyDescent="0.2">
      <c r="D3631" s="94"/>
    </row>
    <row r="3632" spans="4:4" x14ac:dyDescent="0.2">
      <c r="D3632" s="94"/>
    </row>
    <row r="3633" spans="4:4" x14ac:dyDescent="0.2">
      <c r="D3633" s="94"/>
    </row>
    <row r="3634" spans="4:4" x14ac:dyDescent="0.2">
      <c r="D3634" s="94"/>
    </row>
    <row r="3635" spans="4:4" x14ac:dyDescent="0.2">
      <c r="D3635" s="94"/>
    </row>
    <row r="3636" spans="4:4" x14ac:dyDescent="0.2">
      <c r="D3636" s="94"/>
    </row>
    <row r="3637" spans="4:4" x14ac:dyDescent="0.2">
      <c r="D3637" s="94"/>
    </row>
    <row r="3638" spans="4:4" x14ac:dyDescent="0.2">
      <c r="D3638" s="94"/>
    </row>
    <row r="3639" spans="4:4" x14ac:dyDescent="0.2">
      <c r="D3639" s="94"/>
    </row>
    <row r="3640" spans="4:4" x14ac:dyDescent="0.2">
      <c r="D3640" s="94"/>
    </row>
    <row r="3641" spans="4:4" x14ac:dyDescent="0.2">
      <c r="D3641" s="94"/>
    </row>
    <row r="3642" spans="4:4" x14ac:dyDescent="0.2">
      <c r="D3642" s="94"/>
    </row>
    <row r="3643" spans="4:4" x14ac:dyDescent="0.2">
      <c r="D3643" s="94"/>
    </row>
    <row r="3644" spans="4:4" x14ac:dyDescent="0.2">
      <c r="D3644" s="94"/>
    </row>
    <row r="3645" spans="4:4" x14ac:dyDescent="0.2">
      <c r="D3645" s="94"/>
    </row>
    <row r="3646" spans="4:4" x14ac:dyDescent="0.2">
      <c r="D3646" s="94"/>
    </row>
    <row r="3647" spans="4:4" x14ac:dyDescent="0.2">
      <c r="D3647" s="94"/>
    </row>
    <row r="3648" spans="4:4" x14ac:dyDescent="0.2">
      <c r="D3648" s="94"/>
    </row>
    <row r="3649" spans="4:4" x14ac:dyDescent="0.2">
      <c r="D3649" s="94"/>
    </row>
    <row r="3650" spans="4:4" x14ac:dyDescent="0.2">
      <c r="D3650" s="94"/>
    </row>
    <row r="3651" spans="4:4" x14ac:dyDescent="0.2">
      <c r="D3651" s="94"/>
    </row>
    <row r="3652" spans="4:4" x14ac:dyDescent="0.2">
      <c r="D3652" s="94"/>
    </row>
    <row r="3653" spans="4:4" x14ac:dyDescent="0.2">
      <c r="D3653" s="94"/>
    </row>
    <row r="3654" spans="4:4" x14ac:dyDescent="0.2">
      <c r="D3654" s="94"/>
    </row>
    <row r="3655" spans="4:4" x14ac:dyDescent="0.2">
      <c r="D3655" s="94"/>
    </row>
    <row r="3656" spans="4:4" x14ac:dyDescent="0.2">
      <c r="D3656" s="94"/>
    </row>
    <row r="3657" spans="4:4" x14ac:dyDescent="0.2">
      <c r="D3657" s="94"/>
    </row>
    <row r="3658" spans="4:4" x14ac:dyDescent="0.2">
      <c r="D3658" s="94"/>
    </row>
    <row r="3659" spans="4:4" x14ac:dyDescent="0.2">
      <c r="D3659" s="94"/>
    </row>
    <row r="3660" spans="4:4" x14ac:dyDescent="0.2">
      <c r="D3660" s="94"/>
    </row>
    <row r="3661" spans="4:4" x14ac:dyDescent="0.2">
      <c r="D3661" s="94"/>
    </row>
    <row r="3662" spans="4:4" x14ac:dyDescent="0.2">
      <c r="D3662" s="94"/>
    </row>
    <row r="3663" spans="4:4" x14ac:dyDescent="0.2">
      <c r="D3663" s="94"/>
    </row>
    <row r="3664" spans="4:4" x14ac:dyDescent="0.2">
      <c r="D3664" s="94"/>
    </row>
    <row r="3665" spans="4:4" x14ac:dyDescent="0.2">
      <c r="D3665" s="94"/>
    </row>
    <row r="3666" spans="4:4" x14ac:dyDescent="0.2">
      <c r="D3666" s="94"/>
    </row>
    <row r="3667" spans="4:4" x14ac:dyDescent="0.2">
      <c r="D3667" s="94"/>
    </row>
    <row r="3668" spans="4:4" x14ac:dyDescent="0.2">
      <c r="D3668" s="94"/>
    </row>
    <row r="3669" spans="4:4" x14ac:dyDescent="0.2">
      <c r="D3669" s="94"/>
    </row>
    <row r="3670" spans="4:4" x14ac:dyDescent="0.2">
      <c r="D3670" s="94"/>
    </row>
    <row r="3671" spans="4:4" x14ac:dyDescent="0.2">
      <c r="D3671" s="94"/>
    </row>
    <row r="3672" spans="4:4" x14ac:dyDescent="0.2">
      <c r="D3672" s="94"/>
    </row>
    <row r="3673" spans="4:4" x14ac:dyDescent="0.2">
      <c r="D3673" s="94"/>
    </row>
    <row r="3674" spans="4:4" x14ac:dyDescent="0.2">
      <c r="D3674" s="94"/>
    </row>
    <row r="3675" spans="4:4" x14ac:dyDescent="0.2">
      <c r="D3675" s="94"/>
    </row>
    <row r="3676" spans="4:4" x14ac:dyDescent="0.2">
      <c r="D3676" s="94"/>
    </row>
    <row r="3677" spans="4:4" x14ac:dyDescent="0.2">
      <c r="D3677" s="94"/>
    </row>
    <row r="3678" spans="4:4" x14ac:dyDescent="0.2">
      <c r="D3678" s="94"/>
    </row>
    <row r="3679" spans="4:4" x14ac:dyDescent="0.2">
      <c r="D3679" s="94"/>
    </row>
    <row r="3680" spans="4:4" x14ac:dyDescent="0.2">
      <c r="D3680" s="94"/>
    </row>
    <row r="3681" spans="4:4" x14ac:dyDescent="0.2">
      <c r="D3681" s="94"/>
    </row>
    <row r="3682" spans="4:4" x14ac:dyDescent="0.2">
      <c r="D3682" s="94"/>
    </row>
    <row r="3683" spans="4:4" x14ac:dyDescent="0.2">
      <c r="D3683" s="94"/>
    </row>
    <row r="3684" spans="4:4" x14ac:dyDescent="0.2">
      <c r="D3684" s="94"/>
    </row>
    <row r="3685" spans="4:4" x14ac:dyDescent="0.2">
      <c r="D3685" s="94"/>
    </row>
    <row r="3686" spans="4:4" x14ac:dyDescent="0.2">
      <c r="D3686" s="94"/>
    </row>
    <row r="3687" spans="4:4" x14ac:dyDescent="0.2">
      <c r="D3687" s="94"/>
    </row>
    <row r="3688" spans="4:4" x14ac:dyDescent="0.2">
      <c r="D3688" s="94"/>
    </row>
    <row r="3689" spans="4:4" x14ac:dyDescent="0.2">
      <c r="D3689" s="94"/>
    </row>
    <row r="3690" spans="4:4" x14ac:dyDescent="0.2">
      <c r="D3690" s="94"/>
    </row>
    <row r="3691" spans="4:4" x14ac:dyDescent="0.2">
      <c r="D3691" s="94"/>
    </row>
    <row r="3692" spans="4:4" x14ac:dyDescent="0.2">
      <c r="D3692" s="94"/>
    </row>
    <row r="3693" spans="4:4" x14ac:dyDescent="0.2">
      <c r="D3693" s="94"/>
    </row>
    <row r="3694" spans="4:4" x14ac:dyDescent="0.2">
      <c r="D3694" s="94"/>
    </row>
    <row r="3695" spans="4:4" x14ac:dyDescent="0.2">
      <c r="D3695" s="94"/>
    </row>
    <row r="3696" spans="4:4" x14ac:dyDescent="0.2">
      <c r="D3696" s="94"/>
    </row>
    <row r="3697" spans="4:4" x14ac:dyDescent="0.2">
      <c r="D3697" s="94"/>
    </row>
    <row r="3698" spans="4:4" x14ac:dyDescent="0.2">
      <c r="D3698" s="94"/>
    </row>
    <row r="3699" spans="4:4" x14ac:dyDescent="0.2">
      <c r="D3699" s="94"/>
    </row>
    <row r="3700" spans="4:4" x14ac:dyDescent="0.2">
      <c r="D3700" s="94"/>
    </row>
    <row r="3701" spans="4:4" x14ac:dyDescent="0.2">
      <c r="D3701" s="94"/>
    </row>
    <row r="3702" spans="4:4" x14ac:dyDescent="0.2">
      <c r="D3702" s="94"/>
    </row>
    <row r="3703" spans="4:4" x14ac:dyDescent="0.2">
      <c r="D3703" s="94"/>
    </row>
    <row r="3704" spans="4:4" x14ac:dyDescent="0.2">
      <c r="D3704" s="94"/>
    </row>
    <row r="3705" spans="4:4" x14ac:dyDescent="0.2">
      <c r="D3705" s="94"/>
    </row>
    <row r="3706" spans="4:4" x14ac:dyDescent="0.2">
      <c r="D3706" s="94"/>
    </row>
    <row r="3707" spans="4:4" x14ac:dyDescent="0.2">
      <c r="D3707" s="94"/>
    </row>
    <row r="3708" spans="4:4" x14ac:dyDescent="0.2">
      <c r="D3708" s="94"/>
    </row>
    <row r="3709" spans="4:4" x14ac:dyDescent="0.2">
      <c r="D3709" s="94"/>
    </row>
    <row r="3710" spans="4:4" x14ac:dyDescent="0.2">
      <c r="D3710" s="94"/>
    </row>
    <row r="3711" spans="4:4" x14ac:dyDescent="0.2">
      <c r="D3711" s="94"/>
    </row>
    <row r="3712" spans="4:4" x14ac:dyDescent="0.2">
      <c r="D3712" s="94"/>
    </row>
    <row r="3713" spans="4:4" x14ac:dyDescent="0.2">
      <c r="D3713" s="94"/>
    </row>
    <row r="3714" spans="4:4" x14ac:dyDescent="0.2">
      <c r="D3714" s="94"/>
    </row>
    <row r="3715" spans="4:4" x14ac:dyDescent="0.2">
      <c r="D3715" s="94"/>
    </row>
    <row r="3716" spans="4:4" x14ac:dyDescent="0.2">
      <c r="D3716" s="94"/>
    </row>
    <row r="3717" spans="4:4" x14ac:dyDescent="0.2">
      <c r="D3717" s="94"/>
    </row>
    <row r="3718" spans="4:4" x14ac:dyDescent="0.2">
      <c r="D3718" s="94"/>
    </row>
    <row r="3719" spans="4:4" x14ac:dyDescent="0.2">
      <c r="D3719" s="94"/>
    </row>
    <row r="3720" spans="4:4" x14ac:dyDescent="0.2">
      <c r="D3720" s="94"/>
    </row>
    <row r="3721" spans="4:4" x14ac:dyDescent="0.2">
      <c r="D3721" s="94"/>
    </row>
    <row r="3722" spans="4:4" x14ac:dyDescent="0.2">
      <c r="D3722" s="94"/>
    </row>
    <row r="3723" spans="4:4" x14ac:dyDescent="0.2">
      <c r="D3723" s="94"/>
    </row>
    <row r="3724" spans="4:4" x14ac:dyDescent="0.2">
      <c r="D3724" s="94"/>
    </row>
    <row r="3725" spans="4:4" x14ac:dyDescent="0.2">
      <c r="D3725" s="94"/>
    </row>
    <row r="3726" spans="4:4" x14ac:dyDescent="0.2">
      <c r="D3726" s="94"/>
    </row>
    <row r="3727" spans="4:4" x14ac:dyDescent="0.2">
      <c r="D3727" s="94"/>
    </row>
    <row r="3728" spans="4:4" x14ac:dyDescent="0.2">
      <c r="D3728" s="94"/>
    </row>
    <row r="3729" spans="4:4" x14ac:dyDescent="0.2">
      <c r="D3729" s="94"/>
    </row>
    <row r="3730" spans="4:4" x14ac:dyDescent="0.2">
      <c r="D3730" s="94"/>
    </row>
    <row r="3731" spans="4:4" x14ac:dyDescent="0.2">
      <c r="D3731" s="94"/>
    </row>
    <row r="3732" spans="4:4" x14ac:dyDescent="0.2">
      <c r="D3732" s="94"/>
    </row>
    <row r="3733" spans="4:4" x14ac:dyDescent="0.2">
      <c r="D3733" s="94"/>
    </row>
    <row r="3734" spans="4:4" x14ac:dyDescent="0.2">
      <c r="D3734" s="94"/>
    </row>
    <row r="3735" spans="4:4" x14ac:dyDescent="0.2">
      <c r="D3735" s="94"/>
    </row>
    <row r="3736" spans="4:4" x14ac:dyDescent="0.2">
      <c r="D3736" s="94"/>
    </row>
    <row r="3737" spans="4:4" x14ac:dyDescent="0.2">
      <c r="D3737" s="94"/>
    </row>
    <row r="3738" spans="4:4" x14ac:dyDescent="0.2">
      <c r="D3738" s="94"/>
    </row>
    <row r="3739" spans="4:4" x14ac:dyDescent="0.2">
      <c r="D3739" s="94"/>
    </row>
    <row r="3740" spans="4:4" x14ac:dyDescent="0.2">
      <c r="D3740" s="94"/>
    </row>
    <row r="3741" spans="4:4" x14ac:dyDescent="0.2">
      <c r="D3741" s="94"/>
    </row>
    <row r="3742" spans="4:4" x14ac:dyDescent="0.2">
      <c r="D3742" s="94"/>
    </row>
    <row r="3743" spans="4:4" x14ac:dyDescent="0.2">
      <c r="D3743" s="94"/>
    </row>
    <row r="3744" spans="4:4" x14ac:dyDescent="0.2">
      <c r="D3744" s="94"/>
    </row>
    <row r="3745" spans="4:4" x14ac:dyDescent="0.2">
      <c r="D3745" s="94"/>
    </row>
    <row r="3746" spans="4:4" x14ac:dyDescent="0.2">
      <c r="D3746" s="94"/>
    </row>
    <row r="3747" spans="4:4" x14ac:dyDescent="0.2">
      <c r="D3747" s="94"/>
    </row>
    <row r="3748" spans="4:4" x14ac:dyDescent="0.2">
      <c r="D3748" s="94"/>
    </row>
    <row r="3749" spans="4:4" x14ac:dyDescent="0.2">
      <c r="D3749" s="94"/>
    </row>
    <row r="3750" spans="4:4" x14ac:dyDescent="0.2">
      <c r="D3750" s="94"/>
    </row>
    <row r="3751" spans="4:4" x14ac:dyDescent="0.2">
      <c r="D3751" s="94"/>
    </row>
    <row r="3752" spans="4:4" x14ac:dyDescent="0.2">
      <c r="D3752" s="94"/>
    </row>
    <row r="3753" spans="4:4" x14ac:dyDescent="0.2">
      <c r="D3753" s="94"/>
    </row>
    <row r="3754" spans="4:4" x14ac:dyDescent="0.2">
      <c r="D3754" s="94"/>
    </row>
    <row r="3755" spans="4:4" x14ac:dyDescent="0.2">
      <c r="D3755" s="94"/>
    </row>
    <row r="3756" spans="4:4" x14ac:dyDescent="0.2">
      <c r="D3756" s="94"/>
    </row>
    <row r="3757" spans="4:4" x14ac:dyDescent="0.2">
      <c r="D3757" s="94"/>
    </row>
    <row r="3758" spans="4:4" x14ac:dyDescent="0.2">
      <c r="D3758" s="94"/>
    </row>
    <row r="3759" spans="4:4" x14ac:dyDescent="0.2">
      <c r="D3759" s="94"/>
    </row>
    <row r="3760" spans="4:4" x14ac:dyDescent="0.2">
      <c r="D3760" s="94"/>
    </row>
    <row r="3761" spans="4:4" x14ac:dyDescent="0.2">
      <c r="D3761" s="94"/>
    </row>
    <row r="3762" spans="4:4" x14ac:dyDescent="0.2">
      <c r="D3762" s="94"/>
    </row>
    <row r="3763" spans="4:4" x14ac:dyDescent="0.2">
      <c r="D3763" s="94"/>
    </row>
    <row r="3764" spans="4:4" x14ac:dyDescent="0.2">
      <c r="D3764" s="94"/>
    </row>
    <row r="3765" spans="4:4" x14ac:dyDescent="0.2">
      <c r="D3765" s="94"/>
    </row>
    <row r="3766" spans="4:4" x14ac:dyDescent="0.2">
      <c r="D3766" s="94"/>
    </row>
    <row r="3767" spans="4:4" x14ac:dyDescent="0.2">
      <c r="D3767" s="94"/>
    </row>
    <row r="3768" spans="4:4" x14ac:dyDescent="0.2">
      <c r="D3768" s="94"/>
    </row>
    <row r="3769" spans="4:4" x14ac:dyDescent="0.2">
      <c r="D3769" s="94"/>
    </row>
    <row r="3770" spans="4:4" x14ac:dyDescent="0.2">
      <c r="D3770" s="94"/>
    </row>
    <row r="3771" spans="4:4" x14ac:dyDescent="0.2">
      <c r="D3771" s="94"/>
    </row>
    <row r="3772" spans="4:4" x14ac:dyDescent="0.2">
      <c r="D3772" s="94"/>
    </row>
    <row r="3773" spans="4:4" x14ac:dyDescent="0.2">
      <c r="D3773" s="94"/>
    </row>
    <row r="3774" spans="4:4" x14ac:dyDescent="0.2">
      <c r="D3774" s="94"/>
    </row>
    <row r="3775" spans="4:4" x14ac:dyDescent="0.2">
      <c r="D3775" s="94"/>
    </row>
    <row r="3776" spans="4:4" x14ac:dyDescent="0.2">
      <c r="D3776" s="94"/>
    </row>
    <row r="3777" spans="4:4" x14ac:dyDescent="0.2">
      <c r="D3777" s="94"/>
    </row>
    <row r="3778" spans="4:4" x14ac:dyDescent="0.2">
      <c r="D3778" s="94"/>
    </row>
    <row r="3779" spans="4:4" x14ac:dyDescent="0.2">
      <c r="D3779" s="94"/>
    </row>
    <row r="3780" spans="4:4" x14ac:dyDescent="0.2">
      <c r="D3780" s="94"/>
    </row>
    <row r="3781" spans="4:4" x14ac:dyDescent="0.2">
      <c r="D3781" s="94"/>
    </row>
    <row r="3782" spans="4:4" x14ac:dyDescent="0.2">
      <c r="D3782" s="94"/>
    </row>
    <row r="3783" spans="4:4" x14ac:dyDescent="0.2">
      <c r="D3783" s="94"/>
    </row>
    <row r="3784" spans="4:4" x14ac:dyDescent="0.2">
      <c r="D3784" s="94"/>
    </row>
    <row r="3785" spans="4:4" x14ac:dyDescent="0.2">
      <c r="D3785" s="94"/>
    </row>
    <row r="3786" spans="4:4" x14ac:dyDescent="0.2">
      <c r="D3786" s="94"/>
    </row>
    <row r="3787" spans="4:4" x14ac:dyDescent="0.2">
      <c r="D3787" s="94"/>
    </row>
    <row r="3788" spans="4:4" x14ac:dyDescent="0.2">
      <c r="D3788" s="94"/>
    </row>
    <row r="3789" spans="4:4" x14ac:dyDescent="0.2">
      <c r="D3789" s="94"/>
    </row>
    <row r="3790" spans="4:4" x14ac:dyDescent="0.2">
      <c r="D3790" s="94"/>
    </row>
    <row r="3791" spans="4:4" x14ac:dyDescent="0.2">
      <c r="D3791" s="94"/>
    </row>
    <row r="3792" spans="4:4" x14ac:dyDescent="0.2">
      <c r="D3792" s="94"/>
    </row>
    <row r="3793" spans="4:4" x14ac:dyDescent="0.2">
      <c r="D3793" s="94"/>
    </row>
    <row r="3794" spans="4:4" x14ac:dyDescent="0.2">
      <c r="D3794" s="94"/>
    </row>
    <row r="3795" spans="4:4" x14ac:dyDescent="0.2">
      <c r="D3795" s="94"/>
    </row>
    <row r="3796" spans="4:4" x14ac:dyDescent="0.2">
      <c r="D3796" s="94"/>
    </row>
    <row r="3797" spans="4:4" x14ac:dyDescent="0.2">
      <c r="D3797" s="94"/>
    </row>
    <row r="3798" spans="4:4" x14ac:dyDescent="0.2">
      <c r="D3798" s="94"/>
    </row>
    <row r="3799" spans="4:4" x14ac:dyDescent="0.2">
      <c r="D3799" s="94"/>
    </row>
    <row r="3800" spans="4:4" x14ac:dyDescent="0.2">
      <c r="D3800" s="94"/>
    </row>
    <row r="3801" spans="4:4" x14ac:dyDescent="0.2">
      <c r="D3801" s="94"/>
    </row>
    <row r="3802" spans="4:4" x14ac:dyDescent="0.2">
      <c r="D3802" s="94"/>
    </row>
    <row r="3803" spans="4:4" x14ac:dyDescent="0.2">
      <c r="D3803" s="94"/>
    </row>
    <row r="3804" spans="4:4" x14ac:dyDescent="0.2">
      <c r="D3804" s="94"/>
    </row>
    <row r="3805" spans="4:4" x14ac:dyDescent="0.2">
      <c r="D3805" s="94"/>
    </row>
    <row r="3806" spans="4:4" x14ac:dyDescent="0.2">
      <c r="D3806" s="94"/>
    </row>
    <row r="3807" spans="4:4" x14ac:dyDescent="0.2">
      <c r="D3807" s="94"/>
    </row>
    <row r="3808" spans="4:4" x14ac:dyDescent="0.2">
      <c r="D3808" s="94"/>
    </row>
    <row r="3809" spans="4:4" x14ac:dyDescent="0.2">
      <c r="D3809" s="94"/>
    </row>
    <row r="3810" spans="4:4" x14ac:dyDescent="0.2">
      <c r="D3810" s="94"/>
    </row>
    <row r="3811" spans="4:4" x14ac:dyDescent="0.2">
      <c r="D3811" s="94"/>
    </row>
    <row r="3812" spans="4:4" x14ac:dyDescent="0.2">
      <c r="D3812" s="94"/>
    </row>
    <row r="3813" spans="4:4" x14ac:dyDescent="0.2">
      <c r="D3813" s="94"/>
    </row>
    <row r="3814" spans="4:4" x14ac:dyDescent="0.2">
      <c r="D3814" s="94"/>
    </row>
    <row r="3815" spans="4:4" x14ac:dyDescent="0.2">
      <c r="D3815" s="94"/>
    </row>
    <row r="3816" spans="4:4" x14ac:dyDescent="0.2">
      <c r="D3816" s="94"/>
    </row>
    <row r="3817" spans="4:4" x14ac:dyDescent="0.2">
      <c r="D3817" s="94"/>
    </row>
    <row r="3818" spans="4:4" x14ac:dyDescent="0.2">
      <c r="D3818" s="94"/>
    </row>
    <row r="3819" spans="4:4" x14ac:dyDescent="0.2">
      <c r="D3819" s="94"/>
    </row>
    <row r="3820" spans="4:4" x14ac:dyDescent="0.2">
      <c r="D3820" s="94"/>
    </row>
    <row r="3821" spans="4:4" x14ac:dyDescent="0.2">
      <c r="D3821" s="94"/>
    </row>
    <row r="3822" spans="4:4" x14ac:dyDescent="0.2">
      <c r="D3822" s="94"/>
    </row>
    <row r="3823" spans="4:4" x14ac:dyDescent="0.2">
      <c r="D3823" s="94"/>
    </row>
    <row r="3824" spans="4:4" x14ac:dyDescent="0.2">
      <c r="D3824" s="94"/>
    </row>
    <row r="3825" spans="4:4" x14ac:dyDescent="0.2">
      <c r="D3825" s="94"/>
    </row>
    <row r="3826" spans="4:4" x14ac:dyDescent="0.2">
      <c r="D3826" s="94"/>
    </row>
    <row r="3827" spans="4:4" x14ac:dyDescent="0.2">
      <c r="D3827" s="94"/>
    </row>
    <row r="3828" spans="4:4" x14ac:dyDescent="0.2">
      <c r="D3828" s="94"/>
    </row>
    <row r="3829" spans="4:4" x14ac:dyDescent="0.2">
      <c r="D3829" s="94"/>
    </row>
    <row r="3830" spans="4:4" x14ac:dyDescent="0.2">
      <c r="D3830" s="94"/>
    </row>
    <row r="3831" spans="4:4" x14ac:dyDescent="0.2">
      <c r="D3831" s="94"/>
    </row>
    <row r="3832" spans="4:4" x14ac:dyDescent="0.2">
      <c r="D3832" s="94"/>
    </row>
    <row r="3833" spans="4:4" x14ac:dyDescent="0.2">
      <c r="D3833" s="94"/>
    </row>
    <row r="3834" spans="4:4" x14ac:dyDescent="0.2">
      <c r="D3834" s="94"/>
    </row>
    <row r="3835" spans="4:4" x14ac:dyDescent="0.2">
      <c r="D3835" s="94"/>
    </row>
    <row r="3836" spans="4:4" x14ac:dyDescent="0.2">
      <c r="D3836" s="94"/>
    </row>
    <row r="3837" spans="4:4" x14ac:dyDescent="0.2">
      <c r="D3837" s="94"/>
    </row>
    <row r="3838" spans="4:4" x14ac:dyDescent="0.2">
      <c r="D3838" s="94"/>
    </row>
    <row r="3839" spans="4:4" x14ac:dyDescent="0.2">
      <c r="D3839" s="94"/>
    </row>
    <row r="3840" spans="4:4" x14ac:dyDescent="0.2">
      <c r="D3840" s="94"/>
    </row>
    <row r="3841" spans="4:4" x14ac:dyDescent="0.2">
      <c r="D3841" s="94"/>
    </row>
    <row r="3842" spans="4:4" x14ac:dyDescent="0.2">
      <c r="D3842" s="94"/>
    </row>
    <row r="3843" spans="4:4" x14ac:dyDescent="0.2">
      <c r="D3843" s="94"/>
    </row>
    <row r="3844" spans="4:4" x14ac:dyDescent="0.2">
      <c r="D3844" s="94"/>
    </row>
    <row r="3845" spans="4:4" x14ac:dyDescent="0.2">
      <c r="D3845" s="94"/>
    </row>
    <row r="3846" spans="4:4" x14ac:dyDescent="0.2">
      <c r="D3846" s="94"/>
    </row>
    <row r="3847" spans="4:4" x14ac:dyDescent="0.2">
      <c r="D3847" s="94"/>
    </row>
    <row r="3848" spans="4:4" x14ac:dyDescent="0.2">
      <c r="D3848" s="94"/>
    </row>
    <row r="3849" spans="4:4" x14ac:dyDescent="0.2">
      <c r="D3849" s="94"/>
    </row>
    <row r="3850" spans="4:4" x14ac:dyDescent="0.2">
      <c r="D3850" s="94"/>
    </row>
    <row r="3851" spans="4:4" x14ac:dyDescent="0.2">
      <c r="D3851" s="94"/>
    </row>
    <row r="3852" spans="4:4" x14ac:dyDescent="0.2">
      <c r="D3852" s="94"/>
    </row>
    <row r="3853" spans="4:4" x14ac:dyDescent="0.2">
      <c r="D3853" s="94"/>
    </row>
    <row r="3854" spans="4:4" x14ac:dyDescent="0.2">
      <c r="D3854" s="94"/>
    </row>
    <row r="3855" spans="4:4" x14ac:dyDescent="0.2">
      <c r="D3855" s="94"/>
    </row>
    <row r="3856" spans="4:4" x14ac:dyDescent="0.2">
      <c r="D3856" s="94"/>
    </row>
    <row r="3857" spans="4:4" x14ac:dyDescent="0.2">
      <c r="D3857" s="94"/>
    </row>
    <row r="3858" spans="4:4" x14ac:dyDescent="0.2">
      <c r="D3858" s="94"/>
    </row>
    <row r="3859" spans="4:4" x14ac:dyDescent="0.2">
      <c r="D3859" s="94"/>
    </row>
    <row r="3860" spans="4:4" x14ac:dyDescent="0.2">
      <c r="D3860" s="94"/>
    </row>
    <row r="3861" spans="4:4" x14ac:dyDescent="0.2">
      <c r="D3861" s="94"/>
    </row>
    <row r="3862" spans="4:4" x14ac:dyDescent="0.2">
      <c r="D3862" s="94"/>
    </row>
    <row r="3863" spans="4:4" x14ac:dyDescent="0.2">
      <c r="D3863" s="94"/>
    </row>
    <row r="3864" spans="4:4" x14ac:dyDescent="0.2">
      <c r="D3864" s="94"/>
    </row>
    <row r="3865" spans="4:4" x14ac:dyDescent="0.2">
      <c r="D3865" s="94"/>
    </row>
    <row r="3866" spans="4:4" x14ac:dyDescent="0.2">
      <c r="D3866" s="94"/>
    </row>
    <row r="3867" spans="4:4" x14ac:dyDescent="0.2">
      <c r="D3867" s="94"/>
    </row>
    <row r="3868" spans="4:4" x14ac:dyDescent="0.2">
      <c r="D3868" s="94"/>
    </row>
    <row r="3869" spans="4:4" x14ac:dyDescent="0.2">
      <c r="D3869" s="94"/>
    </row>
    <row r="3870" spans="4:4" x14ac:dyDescent="0.2">
      <c r="D3870" s="94"/>
    </row>
    <row r="3871" spans="4:4" x14ac:dyDescent="0.2">
      <c r="D3871" s="94"/>
    </row>
    <row r="3872" spans="4:4" x14ac:dyDescent="0.2">
      <c r="D3872" s="94"/>
    </row>
    <row r="3873" spans="4:4" x14ac:dyDescent="0.2">
      <c r="D3873" s="94"/>
    </row>
    <row r="3874" spans="4:4" x14ac:dyDescent="0.2">
      <c r="D3874" s="94"/>
    </row>
    <row r="3875" spans="4:4" x14ac:dyDescent="0.2">
      <c r="D3875" s="94"/>
    </row>
    <row r="3876" spans="4:4" x14ac:dyDescent="0.2">
      <c r="D3876" s="94"/>
    </row>
    <row r="3877" spans="4:4" x14ac:dyDescent="0.2">
      <c r="D3877" s="94"/>
    </row>
    <row r="3878" spans="4:4" x14ac:dyDescent="0.2">
      <c r="D3878" s="94"/>
    </row>
    <row r="3879" spans="4:4" x14ac:dyDescent="0.2">
      <c r="D3879" s="94"/>
    </row>
    <row r="3880" spans="4:4" x14ac:dyDescent="0.2">
      <c r="D3880" s="94"/>
    </row>
    <row r="3881" spans="4:4" x14ac:dyDescent="0.2">
      <c r="D3881" s="94"/>
    </row>
    <row r="3882" spans="4:4" x14ac:dyDescent="0.2">
      <c r="D3882" s="94"/>
    </row>
    <row r="3883" spans="4:4" x14ac:dyDescent="0.2">
      <c r="D3883" s="94"/>
    </row>
    <row r="3884" spans="4:4" x14ac:dyDescent="0.2">
      <c r="D3884" s="94"/>
    </row>
    <row r="3885" spans="4:4" x14ac:dyDescent="0.2">
      <c r="D3885" s="94"/>
    </row>
    <row r="3886" spans="4:4" x14ac:dyDescent="0.2">
      <c r="D3886" s="94"/>
    </row>
    <row r="3887" spans="4:4" x14ac:dyDescent="0.2">
      <c r="D3887" s="94"/>
    </row>
    <row r="3888" spans="4:4" x14ac:dyDescent="0.2">
      <c r="D3888" s="94"/>
    </row>
    <row r="3889" spans="4:4" x14ac:dyDescent="0.2">
      <c r="D3889" s="94"/>
    </row>
    <row r="3890" spans="4:4" x14ac:dyDescent="0.2">
      <c r="D3890" s="94"/>
    </row>
    <row r="3891" spans="4:4" x14ac:dyDescent="0.2">
      <c r="D3891" s="94"/>
    </row>
    <row r="3892" spans="4:4" x14ac:dyDescent="0.2">
      <c r="D3892" s="94"/>
    </row>
    <row r="3893" spans="4:4" x14ac:dyDescent="0.2">
      <c r="D3893" s="94"/>
    </row>
    <row r="3894" spans="4:4" x14ac:dyDescent="0.2">
      <c r="D3894" s="94"/>
    </row>
    <row r="3895" spans="4:4" x14ac:dyDescent="0.2">
      <c r="D3895" s="94"/>
    </row>
    <row r="3896" spans="4:4" x14ac:dyDescent="0.2">
      <c r="D3896" s="94"/>
    </row>
    <row r="3897" spans="4:4" x14ac:dyDescent="0.2">
      <c r="D3897" s="94"/>
    </row>
    <row r="3898" spans="4:4" x14ac:dyDescent="0.2">
      <c r="D3898" s="94"/>
    </row>
    <row r="3899" spans="4:4" x14ac:dyDescent="0.2">
      <c r="D3899" s="94"/>
    </row>
    <row r="3900" spans="4:4" x14ac:dyDescent="0.2">
      <c r="D3900" s="94"/>
    </row>
    <row r="3901" spans="4:4" x14ac:dyDescent="0.2">
      <c r="D3901" s="94"/>
    </row>
    <row r="3902" spans="4:4" x14ac:dyDescent="0.2">
      <c r="D3902" s="94"/>
    </row>
    <row r="3903" spans="4:4" x14ac:dyDescent="0.2">
      <c r="D3903" s="94"/>
    </row>
    <row r="3904" spans="4:4" x14ac:dyDescent="0.2">
      <c r="D3904" s="94"/>
    </row>
    <row r="3905" spans="4:4" x14ac:dyDescent="0.2">
      <c r="D3905" s="94"/>
    </row>
    <row r="3906" spans="4:4" x14ac:dyDescent="0.2">
      <c r="D3906" s="94"/>
    </row>
    <row r="3907" spans="4:4" x14ac:dyDescent="0.2">
      <c r="D3907" s="94"/>
    </row>
    <row r="3908" spans="4:4" x14ac:dyDescent="0.2">
      <c r="D3908" s="94"/>
    </row>
    <row r="3909" spans="4:4" x14ac:dyDescent="0.2">
      <c r="D3909" s="94"/>
    </row>
    <row r="3910" spans="4:4" x14ac:dyDescent="0.2">
      <c r="D3910" s="94"/>
    </row>
    <row r="3911" spans="4:4" x14ac:dyDescent="0.2">
      <c r="D3911" s="94"/>
    </row>
    <row r="3912" spans="4:4" x14ac:dyDescent="0.2">
      <c r="D3912" s="94"/>
    </row>
    <row r="3913" spans="4:4" x14ac:dyDescent="0.2">
      <c r="D3913" s="94"/>
    </row>
    <row r="3914" spans="4:4" x14ac:dyDescent="0.2">
      <c r="D3914" s="94"/>
    </row>
    <row r="3915" spans="4:4" x14ac:dyDescent="0.2">
      <c r="D3915" s="94"/>
    </row>
    <row r="3916" spans="4:4" x14ac:dyDescent="0.2">
      <c r="D3916" s="94"/>
    </row>
    <row r="3917" spans="4:4" x14ac:dyDescent="0.2">
      <c r="D3917" s="94"/>
    </row>
    <row r="3918" spans="4:4" x14ac:dyDescent="0.2">
      <c r="D3918" s="94"/>
    </row>
    <row r="3919" spans="4:4" x14ac:dyDescent="0.2">
      <c r="D3919" s="94"/>
    </row>
    <row r="3920" spans="4:4" x14ac:dyDescent="0.2">
      <c r="D3920" s="94"/>
    </row>
    <row r="3921" spans="4:4" x14ac:dyDescent="0.2">
      <c r="D3921" s="94"/>
    </row>
    <row r="3922" spans="4:4" x14ac:dyDescent="0.2">
      <c r="D3922" s="94"/>
    </row>
    <row r="3923" spans="4:4" x14ac:dyDescent="0.2">
      <c r="D3923" s="94"/>
    </row>
    <row r="3924" spans="4:4" x14ac:dyDescent="0.2">
      <c r="D3924" s="94"/>
    </row>
    <row r="3925" spans="4:4" x14ac:dyDescent="0.2">
      <c r="D3925" s="94"/>
    </row>
    <row r="3926" spans="4:4" x14ac:dyDescent="0.2">
      <c r="D3926" s="94"/>
    </row>
    <row r="3927" spans="4:4" x14ac:dyDescent="0.2">
      <c r="D3927" s="94"/>
    </row>
    <row r="3928" spans="4:4" x14ac:dyDescent="0.2">
      <c r="D3928" s="94"/>
    </row>
    <row r="3929" spans="4:4" x14ac:dyDescent="0.2">
      <c r="D3929" s="94"/>
    </row>
    <row r="3930" spans="4:4" x14ac:dyDescent="0.2">
      <c r="D3930" s="94"/>
    </row>
    <row r="3931" spans="4:4" x14ac:dyDescent="0.2">
      <c r="D3931" s="94"/>
    </row>
    <row r="3932" spans="4:4" x14ac:dyDescent="0.2">
      <c r="D3932" s="94"/>
    </row>
    <row r="3933" spans="4:4" x14ac:dyDescent="0.2">
      <c r="D3933" s="94"/>
    </row>
    <row r="3934" spans="4:4" x14ac:dyDescent="0.2">
      <c r="D3934" s="94"/>
    </row>
    <row r="3935" spans="4:4" x14ac:dyDescent="0.2">
      <c r="D3935" s="94"/>
    </row>
    <row r="3936" spans="4:4" x14ac:dyDescent="0.2">
      <c r="D3936" s="94"/>
    </row>
    <row r="3937" spans="4:4" x14ac:dyDescent="0.2">
      <c r="D3937" s="94"/>
    </row>
    <row r="3938" spans="4:4" x14ac:dyDescent="0.2">
      <c r="D3938" s="94"/>
    </row>
    <row r="3939" spans="4:4" x14ac:dyDescent="0.2">
      <c r="D3939" s="94"/>
    </row>
    <row r="3940" spans="4:4" x14ac:dyDescent="0.2">
      <c r="D3940" s="94"/>
    </row>
    <row r="3941" spans="4:4" x14ac:dyDescent="0.2">
      <c r="D3941" s="94"/>
    </row>
    <row r="3942" spans="4:4" x14ac:dyDescent="0.2">
      <c r="D3942" s="94"/>
    </row>
    <row r="3943" spans="4:4" x14ac:dyDescent="0.2">
      <c r="D3943" s="94"/>
    </row>
    <row r="3944" spans="4:4" x14ac:dyDescent="0.2">
      <c r="D3944" s="94"/>
    </row>
    <row r="3945" spans="4:4" x14ac:dyDescent="0.2">
      <c r="D3945" s="94"/>
    </row>
    <row r="3946" spans="4:4" x14ac:dyDescent="0.2">
      <c r="D3946" s="94"/>
    </row>
    <row r="3947" spans="4:4" x14ac:dyDescent="0.2">
      <c r="D3947" s="94"/>
    </row>
    <row r="3948" spans="4:4" x14ac:dyDescent="0.2">
      <c r="D3948" s="94"/>
    </row>
    <row r="3949" spans="4:4" x14ac:dyDescent="0.2">
      <c r="D3949" s="94"/>
    </row>
    <row r="3950" spans="4:4" x14ac:dyDescent="0.2">
      <c r="D3950" s="94"/>
    </row>
    <row r="3951" spans="4:4" x14ac:dyDescent="0.2">
      <c r="D3951" s="94"/>
    </row>
    <row r="3952" spans="4:4" x14ac:dyDescent="0.2">
      <c r="D3952" s="94"/>
    </row>
    <row r="3953" spans="4:4" x14ac:dyDescent="0.2">
      <c r="D3953" s="94"/>
    </row>
    <row r="3954" spans="4:4" x14ac:dyDescent="0.2">
      <c r="D3954" s="94"/>
    </row>
    <row r="3955" spans="4:4" x14ac:dyDescent="0.2">
      <c r="D3955" s="94"/>
    </row>
    <row r="3956" spans="4:4" x14ac:dyDescent="0.2">
      <c r="D3956" s="94"/>
    </row>
    <row r="3957" spans="4:4" x14ac:dyDescent="0.2">
      <c r="D3957" s="94"/>
    </row>
    <row r="3958" spans="4:4" x14ac:dyDescent="0.2">
      <c r="D3958" s="94"/>
    </row>
    <row r="3959" spans="4:4" x14ac:dyDescent="0.2">
      <c r="D3959" s="94"/>
    </row>
    <row r="3960" spans="4:4" x14ac:dyDescent="0.2">
      <c r="D3960" s="94"/>
    </row>
    <row r="3961" spans="4:4" x14ac:dyDescent="0.2">
      <c r="D3961" s="94"/>
    </row>
    <row r="3962" spans="4:4" x14ac:dyDescent="0.2">
      <c r="D3962" s="94"/>
    </row>
    <row r="3963" spans="4:4" x14ac:dyDescent="0.2">
      <c r="D3963" s="94"/>
    </row>
    <row r="3964" spans="4:4" x14ac:dyDescent="0.2">
      <c r="D3964" s="94"/>
    </row>
    <row r="3965" spans="4:4" x14ac:dyDescent="0.2">
      <c r="D3965" s="94"/>
    </row>
    <row r="3966" spans="4:4" x14ac:dyDescent="0.2">
      <c r="D3966" s="94"/>
    </row>
    <row r="3967" spans="4:4" x14ac:dyDescent="0.2">
      <c r="D3967" s="94"/>
    </row>
    <row r="3968" spans="4:4" x14ac:dyDescent="0.2">
      <c r="D3968" s="94"/>
    </row>
    <row r="3969" spans="4:4" x14ac:dyDescent="0.2">
      <c r="D3969" s="94"/>
    </row>
    <row r="3970" spans="4:4" x14ac:dyDescent="0.2">
      <c r="D3970" s="94"/>
    </row>
    <row r="3971" spans="4:4" x14ac:dyDescent="0.2">
      <c r="D3971" s="94"/>
    </row>
    <row r="3972" spans="4:4" x14ac:dyDescent="0.2">
      <c r="D3972" s="94"/>
    </row>
    <row r="3973" spans="4:4" x14ac:dyDescent="0.2">
      <c r="D3973" s="94"/>
    </row>
    <row r="3974" spans="4:4" x14ac:dyDescent="0.2">
      <c r="D3974" s="94"/>
    </row>
    <row r="3975" spans="4:4" x14ac:dyDescent="0.2">
      <c r="D3975" s="94"/>
    </row>
    <row r="3976" spans="4:4" x14ac:dyDescent="0.2">
      <c r="D3976" s="94"/>
    </row>
    <row r="3977" spans="4:4" x14ac:dyDescent="0.2">
      <c r="D3977" s="94"/>
    </row>
    <row r="3978" spans="4:4" x14ac:dyDescent="0.2">
      <c r="D3978" s="94"/>
    </row>
    <row r="3979" spans="4:4" x14ac:dyDescent="0.2">
      <c r="D3979" s="94"/>
    </row>
    <row r="3980" spans="4:4" x14ac:dyDescent="0.2">
      <c r="D3980" s="94"/>
    </row>
    <row r="3981" spans="4:4" x14ac:dyDescent="0.2">
      <c r="D3981" s="94"/>
    </row>
    <row r="3982" spans="4:4" x14ac:dyDescent="0.2">
      <c r="D3982" s="94"/>
    </row>
    <row r="3983" spans="4:4" x14ac:dyDescent="0.2">
      <c r="D3983" s="94"/>
    </row>
    <row r="3984" spans="4:4" x14ac:dyDescent="0.2">
      <c r="D3984" s="94"/>
    </row>
    <row r="3985" spans="4:4" x14ac:dyDescent="0.2">
      <c r="D3985" s="94"/>
    </row>
    <row r="3986" spans="4:4" x14ac:dyDescent="0.2">
      <c r="D3986" s="94"/>
    </row>
    <row r="3987" spans="4:4" x14ac:dyDescent="0.2">
      <c r="D3987" s="94"/>
    </row>
    <row r="3988" spans="4:4" x14ac:dyDescent="0.2">
      <c r="D3988" s="94"/>
    </row>
    <row r="3989" spans="4:4" x14ac:dyDescent="0.2">
      <c r="D3989" s="94"/>
    </row>
    <row r="3990" spans="4:4" x14ac:dyDescent="0.2">
      <c r="D3990" s="94"/>
    </row>
    <row r="3991" spans="4:4" x14ac:dyDescent="0.2">
      <c r="D3991" s="94"/>
    </row>
    <row r="3992" spans="4:4" x14ac:dyDescent="0.2">
      <c r="D3992" s="94"/>
    </row>
    <row r="3993" spans="4:4" x14ac:dyDescent="0.2">
      <c r="D3993" s="94"/>
    </row>
    <row r="3994" spans="4:4" x14ac:dyDescent="0.2">
      <c r="D3994" s="94"/>
    </row>
    <row r="3995" spans="4:4" x14ac:dyDescent="0.2">
      <c r="D3995" s="94"/>
    </row>
    <row r="3996" spans="4:4" x14ac:dyDescent="0.2">
      <c r="D3996" s="94"/>
    </row>
    <row r="3997" spans="4:4" x14ac:dyDescent="0.2">
      <c r="D3997" s="94"/>
    </row>
    <row r="3998" spans="4:4" x14ac:dyDescent="0.2">
      <c r="D3998" s="94"/>
    </row>
    <row r="3999" spans="4:4" x14ac:dyDescent="0.2">
      <c r="D3999" s="94"/>
    </row>
    <row r="4000" spans="4:4" x14ac:dyDescent="0.2">
      <c r="D4000" s="94"/>
    </row>
    <row r="4001" spans="4:4" x14ac:dyDescent="0.2">
      <c r="D4001" s="94"/>
    </row>
    <row r="4002" spans="4:4" x14ac:dyDescent="0.2">
      <c r="D4002" s="94"/>
    </row>
    <row r="4003" spans="4:4" x14ac:dyDescent="0.2">
      <c r="D4003" s="94"/>
    </row>
    <row r="4004" spans="4:4" x14ac:dyDescent="0.2">
      <c r="D4004" s="94"/>
    </row>
    <row r="4005" spans="4:4" x14ac:dyDescent="0.2">
      <c r="D4005" s="94"/>
    </row>
    <row r="4006" spans="4:4" x14ac:dyDescent="0.2">
      <c r="D4006" s="94"/>
    </row>
    <row r="4007" spans="4:4" x14ac:dyDescent="0.2">
      <c r="D4007" s="94"/>
    </row>
    <row r="4008" spans="4:4" x14ac:dyDescent="0.2">
      <c r="D4008" s="94"/>
    </row>
    <row r="4009" spans="4:4" x14ac:dyDescent="0.2">
      <c r="D4009" s="94"/>
    </row>
    <row r="4010" spans="4:4" x14ac:dyDescent="0.2">
      <c r="D4010" s="94"/>
    </row>
    <row r="4011" spans="4:4" x14ac:dyDescent="0.2">
      <c r="D4011" s="94"/>
    </row>
    <row r="4012" spans="4:4" x14ac:dyDescent="0.2">
      <c r="D4012" s="94"/>
    </row>
    <row r="4013" spans="4:4" x14ac:dyDescent="0.2">
      <c r="D4013" s="94"/>
    </row>
    <row r="4014" spans="4:4" x14ac:dyDescent="0.2">
      <c r="D4014" s="94"/>
    </row>
    <row r="4015" spans="4:4" x14ac:dyDescent="0.2">
      <c r="D4015" s="94"/>
    </row>
    <row r="4016" spans="4:4" x14ac:dyDescent="0.2">
      <c r="D4016" s="94"/>
    </row>
    <row r="4017" spans="4:4" x14ac:dyDescent="0.2">
      <c r="D4017" s="94"/>
    </row>
    <row r="4018" spans="4:4" x14ac:dyDescent="0.2">
      <c r="D4018" s="94"/>
    </row>
    <row r="4019" spans="4:4" x14ac:dyDescent="0.2">
      <c r="D4019" s="94"/>
    </row>
    <row r="4020" spans="4:4" x14ac:dyDescent="0.2">
      <c r="D4020" s="94"/>
    </row>
    <row r="4021" spans="4:4" x14ac:dyDescent="0.2">
      <c r="D4021" s="94"/>
    </row>
    <row r="4022" spans="4:4" x14ac:dyDescent="0.2">
      <c r="D4022" s="94"/>
    </row>
    <row r="4023" spans="4:4" x14ac:dyDescent="0.2">
      <c r="D4023" s="94"/>
    </row>
    <row r="4024" spans="4:4" x14ac:dyDescent="0.2">
      <c r="D4024" s="94"/>
    </row>
    <row r="4025" spans="4:4" x14ac:dyDescent="0.2">
      <c r="D4025" s="94"/>
    </row>
    <row r="4026" spans="4:4" x14ac:dyDescent="0.2">
      <c r="D4026" s="94"/>
    </row>
    <row r="4027" spans="4:4" x14ac:dyDescent="0.2">
      <c r="D4027" s="94"/>
    </row>
    <row r="4028" spans="4:4" x14ac:dyDescent="0.2">
      <c r="D4028" s="94"/>
    </row>
    <row r="4029" spans="4:4" x14ac:dyDescent="0.2">
      <c r="D4029" s="94"/>
    </row>
    <row r="4030" spans="4:4" x14ac:dyDescent="0.2">
      <c r="D4030" s="94"/>
    </row>
    <row r="4031" spans="4:4" x14ac:dyDescent="0.2">
      <c r="D4031" s="94"/>
    </row>
    <row r="4032" spans="4:4" x14ac:dyDescent="0.2">
      <c r="D4032" s="94"/>
    </row>
    <row r="4033" spans="4:4" x14ac:dyDescent="0.2">
      <c r="D4033" s="94"/>
    </row>
    <row r="4034" spans="4:4" x14ac:dyDescent="0.2">
      <c r="D4034" s="94"/>
    </row>
    <row r="4035" spans="4:4" x14ac:dyDescent="0.2">
      <c r="D4035" s="94"/>
    </row>
    <row r="4036" spans="4:4" x14ac:dyDescent="0.2">
      <c r="D4036" s="94"/>
    </row>
    <row r="4037" spans="4:4" x14ac:dyDescent="0.2">
      <c r="D4037" s="94"/>
    </row>
    <row r="4038" spans="4:4" x14ac:dyDescent="0.2">
      <c r="D4038" s="94"/>
    </row>
    <row r="4039" spans="4:4" x14ac:dyDescent="0.2">
      <c r="D4039" s="94"/>
    </row>
    <row r="4040" spans="4:4" x14ac:dyDescent="0.2">
      <c r="D4040" s="94"/>
    </row>
    <row r="4041" spans="4:4" x14ac:dyDescent="0.2">
      <c r="D4041" s="94"/>
    </row>
    <row r="4042" spans="4:4" x14ac:dyDescent="0.2">
      <c r="D4042" s="94"/>
    </row>
    <row r="4043" spans="4:4" x14ac:dyDescent="0.2">
      <c r="D4043" s="94"/>
    </row>
    <row r="4044" spans="4:4" x14ac:dyDescent="0.2">
      <c r="D4044" s="94"/>
    </row>
    <row r="4045" spans="4:4" x14ac:dyDescent="0.2">
      <c r="D4045" s="94"/>
    </row>
    <row r="4046" spans="4:4" x14ac:dyDescent="0.2">
      <c r="D4046" s="94"/>
    </row>
    <row r="4047" spans="4:4" x14ac:dyDescent="0.2">
      <c r="D4047" s="94"/>
    </row>
    <row r="4048" spans="4:4" x14ac:dyDescent="0.2">
      <c r="D4048" s="94"/>
    </row>
    <row r="4049" spans="4:4" x14ac:dyDescent="0.2">
      <c r="D4049" s="94"/>
    </row>
    <row r="4050" spans="4:4" x14ac:dyDescent="0.2">
      <c r="D4050" s="94"/>
    </row>
    <row r="4051" spans="4:4" x14ac:dyDescent="0.2">
      <c r="D4051" s="94"/>
    </row>
    <row r="4052" spans="4:4" x14ac:dyDescent="0.2">
      <c r="D4052" s="94"/>
    </row>
    <row r="4053" spans="4:4" x14ac:dyDescent="0.2">
      <c r="D4053" s="94"/>
    </row>
    <row r="4054" spans="4:4" x14ac:dyDescent="0.2">
      <c r="D4054" s="94"/>
    </row>
    <row r="4055" spans="4:4" x14ac:dyDescent="0.2">
      <c r="D4055" s="94"/>
    </row>
    <row r="4056" spans="4:4" x14ac:dyDescent="0.2">
      <c r="D4056" s="94"/>
    </row>
    <row r="4057" spans="4:4" x14ac:dyDescent="0.2">
      <c r="D4057" s="94"/>
    </row>
    <row r="4058" spans="4:4" x14ac:dyDescent="0.2">
      <c r="D4058" s="94"/>
    </row>
    <row r="4059" spans="4:4" x14ac:dyDescent="0.2">
      <c r="D4059" s="94"/>
    </row>
    <row r="4060" spans="4:4" x14ac:dyDescent="0.2">
      <c r="D4060" s="94"/>
    </row>
    <row r="4061" spans="4:4" x14ac:dyDescent="0.2">
      <c r="D4061" s="94"/>
    </row>
    <row r="4062" spans="4:4" x14ac:dyDescent="0.2">
      <c r="D4062" s="94"/>
    </row>
    <row r="4063" spans="4:4" x14ac:dyDescent="0.2">
      <c r="D4063" s="94"/>
    </row>
    <row r="4064" spans="4:4" x14ac:dyDescent="0.2">
      <c r="D4064" s="94"/>
    </row>
    <row r="4065" spans="4:4" x14ac:dyDescent="0.2">
      <c r="D4065" s="94"/>
    </row>
    <row r="4066" spans="4:4" x14ac:dyDescent="0.2">
      <c r="D4066" s="94"/>
    </row>
    <row r="4067" spans="4:4" x14ac:dyDescent="0.2">
      <c r="D4067" s="94"/>
    </row>
    <row r="4068" spans="4:4" x14ac:dyDescent="0.2">
      <c r="D4068" s="94"/>
    </row>
    <row r="4069" spans="4:4" x14ac:dyDescent="0.2">
      <c r="D4069" s="94"/>
    </row>
    <row r="4070" spans="4:4" x14ac:dyDescent="0.2">
      <c r="D4070" s="94"/>
    </row>
    <row r="4071" spans="4:4" x14ac:dyDescent="0.2">
      <c r="D4071" s="94"/>
    </row>
    <row r="4072" spans="4:4" x14ac:dyDescent="0.2">
      <c r="D4072" s="94"/>
    </row>
    <row r="4073" spans="4:4" x14ac:dyDescent="0.2">
      <c r="D4073" s="94"/>
    </row>
    <row r="4074" spans="4:4" x14ac:dyDescent="0.2">
      <c r="D4074" s="94"/>
    </row>
    <row r="4075" spans="4:4" x14ac:dyDescent="0.2">
      <c r="D4075" s="94"/>
    </row>
    <row r="4076" spans="4:4" x14ac:dyDescent="0.2">
      <c r="D4076" s="94"/>
    </row>
    <row r="4077" spans="4:4" x14ac:dyDescent="0.2">
      <c r="D4077" s="94"/>
    </row>
    <row r="4078" spans="4:4" x14ac:dyDescent="0.2">
      <c r="D4078" s="94"/>
    </row>
    <row r="4079" spans="4:4" x14ac:dyDescent="0.2">
      <c r="D4079" s="94"/>
    </row>
    <row r="4080" spans="4:4" x14ac:dyDescent="0.2">
      <c r="D4080" s="94"/>
    </row>
    <row r="4081" spans="4:4" x14ac:dyDescent="0.2">
      <c r="D4081" s="94"/>
    </row>
    <row r="4082" spans="4:4" x14ac:dyDescent="0.2">
      <c r="D4082" s="94"/>
    </row>
    <row r="4083" spans="4:4" x14ac:dyDescent="0.2">
      <c r="D4083" s="94"/>
    </row>
    <row r="4084" spans="4:4" x14ac:dyDescent="0.2">
      <c r="D4084" s="94"/>
    </row>
    <row r="4085" spans="4:4" x14ac:dyDescent="0.2">
      <c r="D4085" s="94"/>
    </row>
    <row r="4086" spans="4:4" x14ac:dyDescent="0.2">
      <c r="D4086" s="94"/>
    </row>
    <row r="4087" spans="4:4" x14ac:dyDescent="0.2">
      <c r="D4087" s="94"/>
    </row>
    <row r="4088" spans="4:4" x14ac:dyDescent="0.2">
      <c r="D4088" s="94"/>
    </row>
    <row r="4089" spans="4:4" x14ac:dyDescent="0.2">
      <c r="D4089" s="94"/>
    </row>
    <row r="4090" spans="4:4" x14ac:dyDescent="0.2">
      <c r="D4090" s="94"/>
    </row>
    <row r="4091" spans="4:4" x14ac:dyDescent="0.2">
      <c r="D4091" s="94"/>
    </row>
    <row r="4092" spans="4:4" x14ac:dyDescent="0.2">
      <c r="D4092" s="94"/>
    </row>
    <row r="4093" spans="4:4" x14ac:dyDescent="0.2">
      <c r="D4093" s="94"/>
    </row>
    <row r="4094" spans="4:4" x14ac:dyDescent="0.2">
      <c r="D4094" s="94"/>
    </row>
    <row r="4095" spans="4:4" x14ac:dyDescent="0.2">
      <c r="D4095" s="94"/>
    </row>
    <row r="4096" spans="4:4" x14ac:dyDescent="0.2">
      <c r="D4096" s="94"/>
    </row>
    <row r="4097" spans="4:4" x14ac:dyDescent="0.2">
      <c r="D4097" s="94"/>
    </row>
    <row r="4098" spans="4:4" x14ac:dyDescent="0.2">
      <c r="D4098" s="94"/>
    </row>
    <row r="4099" spans="4:4" x14ac:dyDescent="0.2">
      <c r="D4099" s="94"/>
    </row>
    <row r="4100" spans="4:4" x14ac:dyDescent="0.2">
      <c r="D4100" s="94"/>
    </row>
    <row r="4101" spans="4:4" x14ac:dyDescent="0.2">
      <c r="D4101" s="94"/>
    </row>
    <row r="4102" spans="4:4" x14ac:dyDescent="0.2">
      <c r="D4102" s="94"/>
    </row>
    <row r="4103" spans="4:4" x14ac:dyDescent="0.2">
      <c r="D4103" s="94"/>
    </row>
    <row r="4104" spans="4:4" x14ac:dyDescent="0.2">
      <c r="D4104" s="94"/>
    </row>
    <row r="4105" spans="4:4" x14ac:dyDescent="0.2">
      <c r="D4105" s="94"/>
    </row>
    <row r="4106" spans="4:4" x14ac:dyDescent="0.2">
      <c r="D4106" s="94"/>
    </row>
    <row r="4107" spans="4:4" x14ac:dyDescent="0.2">
      <c r="D4107" s="94"/>
    </row>
    <row r="4108" spans="4:4" x14ac:dyDescent="0.2">
      <c r="D4108" s="94"/>
    </row>
    <row r="4109" spans="4:4" x14ac:dyDescent="0.2">
      <c r="D4109" s="94"/>
    </row>
    <row r="4110" spans="4:4" x14ac:dyDescent="0.2">
      <c r="D4110" s="94"/>
    </row>
    <row r="4111" spans="4:4" x14ac:dyDescent="0.2">
      <c r="D4111" s="94"/>
    </row>
    <row r="4112" spans="4:4" x14ac:dyDescent="0.2">
      <c r="D4112" s="94"/>
    </row>
    <row r="4113" spans="4:4" x14ac:dyDescent="0.2">
      <c r="D4113" s="94"/>
    </row>
    <row r="4114" spans="4:4" x14ac:dyDescent="0.2">
      <c r="D4114" s="94"/>
    </row>
    <row r="4115" spans="4:4" x14ac:dyDescent="0.2">
      <c r="D4115" s="94"/>
    </row>
    <row r="4116" spans="4:4" x14ac:dyDescent="0.2">
      <c r="D4116" s="94"/>
    </row>
    <row r="4117" spans="4:4" x14ac:dyDescent="0.2">
      <c r="D4117" s="94"/>
    </row>
    <row r="4118" spans="4:4" x14ac:dyDescent="0.2">
      <c r="D4118" s="94"/>
    </row>
    <row r="4119" spans="4:4" x14ac:dyDescent="0.2">
      <c r="D4119" s="94"/>
    </row>
    <row r="4120" spans="4:4" x14ac:dyDescent="0.2">
      <c r="D4120" s="94"/>
    </row>
    <row r="4121" spans="4:4" x14ac:dyDescent="0.2">
      <c r="D4121" s="94"/>
    </row>
    <row r="4122" spans="4:4" x14ac:dyDescent="0.2">
      <c r="D4122" s="94"/>
    </row>
    <row r="4123" spans="4:4" x14ac:dyDescent="0.2">
      <c r="D4123" s="94"/>
    </row>
    <row r="4124" spans="4:4" x14ac:dyDescent="0.2">
      <c r="D4124" s="94"/>
    </row>
    <row r="4125" spans="4:4" x14ac:dyDescent="0.2">
      <c r="D4125" s="94"/>
    </row>
    <row r="4126" spans="4:4" x14ac:dyDescent="0.2">
      <c r="D4126" s="94"/>
    </row>
    <row r="4127" spans="4:4" x14ac:dyDescent="0.2">
      <c r="D4127" s="94"/>
    </row>
    <row r="4128" spans="4:4" x14ac:dyDescent="0.2">
      <c r="D4128" s="94"/>
    </row>
    <row r="4129" spans="4:4" x14ac:dyDescent="0.2">
      <c r="D4129" s="94"/>
    </row>
    <row r="4130" spans="4:4" x14ac:dyDescent="0.2">
      <c r="D4130" s="94"/>
    </row>
    <row r="4131" spans="4:4" x14ac:dyDescent="0.2">
      <c r="D4131" s="94"/>
    </row>
    <row r="4132" spans="4:4" x14ac:dyDescent="0.2">
      <c r="D4132" s="94"/>
    </row>
    <row r="4133" spans="4:4" x14ac:dyDescent="0.2">
      <c r="D4133" s="94"/>
    </row>
    <row r="4134" spans="4:4" x14ac:dyDescent="0.2">
      <c r="D4134" s="94"/>
    </row>
    <row r="4135" spans="4:4" x14ac:dyDescent="0.2">
      <c r="D4135" s="94"/>
    </row>
    <row r="4136" spans="4:4" x14ac:dyDescent="0.2">
      <c r="D4136" s="94"/>
    </row>
    <row r="4137" spans="4:4" x14ac:dyDescent="0.2">
      <c r="D4137" s="94"/>
    </row>
    <row r="4138" spans="4:4" x14ac:dyDescent="0.2">
      <c r="D4138" s="94"/>
    </row>
    <row r="4139" spans="4:4" x14ac:dyDescent="0.2">
      <c r="D4139" s="94"/>
    </row>
    <row r="4140" spans="4:4" x14ac:dyDescent="0.2">
      <c r="D4140" s="94"/>
    </row>
    <row r="4141" spans="4:4" x14ac:dyDescent="0.2">
      <c r="D4141" s="94"/>
    </row>
    <row r="4142" spans="4:4" x14ac:dyDescent="0.2">
      <c r="D4142" s="94"/>
    </row>
    <row r="4143" spans="4:4" x14ac:dyDescent="0.2">
      <c r="D4143" s="94"/>
    </row>
    <row r="4144" spans="4:4" x14ac:dyDescent="0.2">
      <c r="D4144" s="94"/>
    </row>
    <row r="4145" spans="4:4" x14ac:dyDescent="0.2">
      <c r="D4145" s="94"/>
    </row>
    <row r="4146" spans="4:4" x14ac:dyDescent="0.2">
      <c r="D4146" s="94"/>
    </row>
    <row r="4147" spans="4:4" x14ac:dyDescent="0.2">
      <c r="D4147" s="94"/>
    </row>
    <row r="4148" spans="4:4" x14ac:dyDescent="0.2">
      <c r="D4148" s="94"/>
    </row>
    <row r="4149" spans="4:4" x14ac:dyDescent="0.2">
      <c r="D4149" s="94"/>
    </row>
    <row r="4150" spans="4:4" x14ac:dyDescent="0.2">
      <c r="D4150" s="94"/>
    </row>
    <row r="4151" spans="4:4" x14ac:dyDescent="0.2">
      <c r="D4151" s="94"/>
    </row>
    <row r="4152" spans="4:4" x14ac:dyDescent="0.2">
      <c r="D4152" s="94"/>
    </row>
    <row r="4153" spans="4:4" x14ac:dyDescent="0.2">
      <c r="D4153" s="94"/>
    </row>
    <row r="4154" spans="4:4" x14ac:dyDescent="0.2">
      <c r="D4154" s="94"/>
    </row>
    <row r="4155" spans="4:4" x14ac:dyDescent="0.2">
      <c r="D4155" s="94"/>
    </row>
    <row r="4156" spans="4:4" x14ac:dyDescent="0.2">
      <c r="D4156" s="94"/>
    </row>
    <row r="4157" spans="4:4" x14ac:dyDescent="0.2">
      <c r="D4157" s="94"/>
    </row>
    <row r="4158" spans="4:4" x14ac:dyDescent="0.2">
      <c r="D4158" s="94"/>
    </row>
    <row r="4159" spans="4:4" x14ac:dyDescent="0.2">
      <c r="D4159" s="94"/>
    </row>
    <row r="4160" spans="4:4" x14ac:dyDescent="0.2">
      <c r="D4160" s="94"/>
    </row>
    <row r="4161" spans="4:4" x14ac:dyDescent="0.2">
      <c r="D4161" s="94"/>
    </row>
    <row r="4162" spans="4:4" x14ac:dyDescent="0.2">
      <c r="D4162" s="94"/>
    </row>
    <row r="4163" spans="4:4" x14ac:dyDescent="0.2">
      <c r="D4163" s="94"/>
    </row>
    <row r="4164" spans="4:4" x14ac:dyDescent="0.2">
      <c r="D4164" s="94"/>
    </row>
    <row r="4165" spans="4:4" x14ac:dyDescent="0.2">
      <c r="D4165" s="94"/>
    </row>
    <row r="4166" spans="4:4" x14ac:dyDescent="0.2">
      <c r="D4166" s="94"/>
    </row>
    <row r="4167" spans="4:4" x14ac:dyDescent="0.2">
      <c r="D4167" s="94"/>
    </row>
    <row r="4168" spans="4:4" x14ac:dyDescent="0.2">
      <c r="D4168" s="94"/>
    </row>
    <row r="4169" spans="4:4" x14ac:dyDescent="0.2">
      <c r="D4169" s="94"/>
    </row>
    <row r="4170" spans="4:4" x14ac:dyDescent="0.2">
      <c r="D4170" s="94"/>
    </row>
    <row r="4171" spans="4:4" x14ac:dyDescent="0.2">
      <c r="D4171" s="94"/>
    </row>
    <row r="4172" spans="4:4" x14ac:dyDescent="0.2">
      <c r="D4172" s="94"/>
    </row>
    <row r="4173" spans="4:4" x14ac:dyDescent="0.2">
      <c r="D4173" s="94"/>
    </row>
    <row r="4174" spans="4:4" x14ac:dyDescent="0.2">
      <c r="D4174" s="94"/>
    </row>
    <row r="4175" spans="4:4" x14ac:dyDescent="0.2">
      <c r="D4175" s="94"/>
    </row>
    <row r="4176" spans="4:4" x14ac:dyDescent="0.2">
      <c r="D4176" s="94"/>
    </row>
    <row r="4177" spans="4:4" x14ac:dyDescent="0.2">
      <c r="D4177" s="94"/>
    </row>
    <row r="4178" spans="4:4" x14ac:dyDescent="0.2">
      <c r="D4178" s="94"/>
    </row>
    <row r="4179" spans="4:4" x14ac:dyDescent="0.2">
      <c r="D4179" s="94"/>
    </row>
    <row r="4180" spans="4:4" x14ac:dyDescent="0.2">
      <c r="D4180" s="94"/>
    </row>
    <row r="4181" spans="4:4" x14ac:dyDescent="0.2">
      <c r="D4181" s="94"/>
    </row>
    <row r="4182" spans="4:4" x14ac:dyDescent="0.2">
      <c r="D4182" s="94"/>
    </row>
    <row r="4183" spans="4:4" x14ac:dyDescent="0.2">
      <c r="D4183" s="94"/>
    </row>
    <row r="4184" spans="4:4" x14ac:dyDescent="0.2">
      <c r="D4184" s="94"/>
    </row>
    <row r="4185" spans="4:4" x14ac:dyDescent="0.2">
      <c r="D4185" s="94"/>
    </row>
    <row r="4186" spans="4:4" x14ac:dyDescent="0.2">
      <c r="D4186" s="94"/>
    </row>
    <row r="4187" spans="4:4" x14ac:dyDescent="0.2">
      <c r="D4187" s="94"/>
    </row>
    <row r="4188" spans="4:4" x14ac:dyDescent="0.2">
      <c r="D4188" s="94"/>
    </row>
    <row r="4189" spans="4:4" x14ac:dyDescent="0.2">
      <c r="D4189" s="94"/>
    </row>
    <row r="4190" spans="4:4" x14ac:dyDescent="0.2">
      <c r="D4190" s="94"/>
    </row>
    <row r="4191" spans="4:4" x14ac:dyDescent="0.2">
      <c r="D4191" s="94"/>
    </row>
    <row r="4192" spans="4:4" x14ac:dyDescent="0.2">
      <c r="D4192" s="94"/>
    </row>
    <row r="4193" spans="4:4" x14ac:dyDescent="0.2">
      <c r="D4193" s="94"/>
    </row>
    <row r="4194" spans="4:4" x14ac:dyDescent="0.2">
      <c r="D4194" s="94"/>
    </row>
    <row r="4195" spans="4:4" x14ac:dyDescent="0.2">
      <c r="D4195" s="94"/>
    </row>
    <row r="4196" spans="4:4" x14ac:dyDescent="0.2">
      <c r="D4196" s="94"/>
    </row>
    <row r="4197" spans="4:4" x14ac:dyDescent="0.2">
      <c r="D4197" s="94"/>
    </row>
    <row r="4198" spans="4:4" x14ac:dyDescent="0.2">
      <c r="D4198" s="94"/>
    </row>
    <row r="4199" spans="4:4" x14ac:dyDescent="0.2">
      <c r="D4199" s="94"/>
    </row>
    <row r="4200" spans="4:4" x14ac:dyDescent="0.2">
      <c r="D4200" s="94"/>
    </row>
    <row r="4201" spans="4:4" x14ac:dyDescent="0.2">
      <c r="D4201" s="94"/>
    </row>
    <row r="4202" spans="4:4" x14ac:dyDescent="0.2">
      <c r="D4202" s="94"/>
    </row>
    <row r="4203" spans="4:4" x14ac:dyDescent="0.2">
      <c r="D4203" s="94"/>
    </row>
    <row r="4204" spans="4:4" x14ac:dyDescent="0.2">
      <c r="D4204" s="94"/>
    </row>
    <row r="4205" spans="4:4" x14ac:dyDescent="0.2">
      <c r="D4205" s="94"/>
    </row>
    <row r="4206" spans="4:4" x14ac:dyDescent="0.2">
      <c r="D4206" s="94"/>
    </row>
    <row r="4207" spans="4:4" x14ac:dyDescent="0.2">
      <c r="D4207" s="94"/>
    </row>
    <row r="4208" spans="4:4" x14ac:dyDescent="0.2">
      <c r="D4208" s="94"/>
    </row>
    <row r="4209" spans="4:4" x14ac:dyDescent="0.2">
      <c r="D4209" s="94"/>
    </row>
    <row r="4210" spans="4:4" x14ac:dyDescent="0.2">
      <c r="D4210" s="94"/>
    </row>
    <row r="4211" spans="4:4" x14ac:dyDescent="0.2">
      <c r="D4211" s="94"/>
    </row>
    <row r="4212" spans="4:4" x14ac:dyDescent="0.2">
      <c r="D4212" s="94"/>
    </row>
    <row r="4213" spans="4:4" x14ac:dyDescent="0.2">
      <c r="D4213" s="94"/>
    </row>
    <row r="4214" spans="4:4" x14ac:dyDescent="0.2">
      <c r="D4214" s="94"/>
    </row>
    <row r="4215" spans="4:4" x14ac:dyDescent="0.2">
      <c r="D4215" s="94"/>
    </row>
    <row r="4216" spans="4:4" x14ac:dyDescent="0.2">
      <c r="D4216" s="94"/>
    </row>
    <row r="4217" spans="4:4" x14ac:dyDescent="0.2">
      <c r="D4217" s="94"/>
    </row>
    <row r="4218" spans="4:4" x14ac:dyDescent="0.2">
      <c r="D4218" s="94"/>
    </row>
    <row r="4219" spans="4:4" x14ac:dyDescent="0.2">
      <c r="D4219" s="94"/>
    </row>
    <row r="4220" spans="4:4" x14ac:dyDescent="0.2">
      <c r="D4220" s="94"/>
    </row>
    <row r="4221" spans="4:4" x14ac:dyDescent="0.2">
      <c r="D4221" s="94"/>
    </row>
    <row r="4222" spans="4:4" x14ac:dyDescent="0.2">
      <c r="D4222" s="94"/>
    </row>
    <row r="4223" spans="4:4" x14ac:dyDescent="0.2">
      <c r="D4223" s="94"/>
    </row>
    <row r="4224" spans="4:4" x14ac:dyDescent="0.2">
      <c r="D4224" s="94"/>
    </row>
    <row r="4225" spans="4:4" x14ac:dyDescent="0.2">
      <c r="D4225" s="94"/>
    </row>
    <row r="4226" spans="4:4" x14ac:dyDescent="0.2">
      <c r="D4226" s="94"/>
    </row>
    <row r="4227" spans="4:4" x14ac:dyDescent="0.2">
      <c r="D4227" s="94"/>
    </row>
    <row r="4228" spans="4:4" x14ac:dyDescent="0.2">
      <c r="D4228" s="94"/>
    </row>
    <row r="4229" spans="4:4" x14ac:dyDescent="0.2">
      <c r="D4229" s="94"/>
    </row>
    <row r="4230" spans="4:4" x14ac:dyDescent="0.2">
      <c r="D4230" s="94"/>
    </row>
    <row r="4231" spans="4:4" x14ac:dyDescent="0.2">
      <c r="D4231" s="94"/>
    </row>
    <row r="4232" spans="4:4" x14ac:dyDescent="0.2">
      <c r="D4232" s="94"/>
    </row>
    <row r="4233" spans="4:4" x14ac:dyDescent="0.2">
      <c r="D4233" s="94"/>
    </row>
    <row r="4234" spans="4:4" x14ac:dyDescent="0.2">
      <c r="D4234" s="94"/>
    </row>
    <row r="4235" spans="4:4" x14ac:dyDescent="0.2">
      <c r="D4235" s="94"/>
    </row>
    <row r="4236" spans="4:4" x14ac:dyDescent="0.2">
      <c r="D4236" s="94"/>
    </row>
    <row r="4237" spans="4:4" x14ac:dyDescent="0.2">
      <c r="D4237" s="94"/>
    </row>
    <row r="4238" spans="4:4" x14ac:dyDescent="0.2">
      <c r="D4238" s="94"/>
    </row>
    <row r="4239" spans="4:4" x14ac:dyDescent="0.2">
      <c r="D4239" s="94"/>
    </row>
    <row r="4240" spans="4:4" x14ac:dyDescent="0.2">
      <c r="D4240" s="94"/>
    </row>
    <row r="4241" spans="4:4" x14ac:dyDescent="0.2">
      <c r="D4241" s="94"/>
    </row>
    <row r="4242" spans="4:4" x14ac:dyDescent="0.2">
      <c r="D4242" s="94"/>
    </row>
    <row r="4243" spans="4:4" x14ac:dyDescent="0.2">
      <c r="D4243" s="94"/>
    </row>
    <row r="4244" spans="4:4" x14ac:dyDescent="0.2">
      <c r="D4244" s="94"/>
    </row>
    <row r="4245" spans="4:4" x14ac:dyDescent="0.2">
      <c r="D4245" s="94"/>
    </row>
    <row r="4246" spans="4:4" x14ac:dyDescent="0.2">
      <c r="D4246" s="94"/>
    </row>
    <row r="4247" spans="4:4" x14ac:dyDescent="0.2">
      <c r="D4247" s="94"/>
    </row>
    <row r="4248" spans="4:4" x14ac:dyDescent="0.2">
      <c r="D4248" s="94"/>
    </row>
    <row r="4249" spans="4:4" x14ac:dyDescent="0.2">
      <c r="D4249" s="94"/>
    </row>
    <row r="4250" spans="4:4" x14ac:dyDescent="0.2">
      <c r="D4250" s="94"/>
    </row>
    <row r="4251" spans="4:4" x14ac:dyDescent="0.2">
      <c r="D4251" s="94"/>
    </row>
    <row r="4252" spans="4:4" x14ac:dyDescent="0.2">
      <c r="D4252" s="94"/>
    </row>
    <row r="4253" spans="4:4" x14ac:dyDescent="0.2">
      <c r="D4253" s="94"/>
    </row>
    <row r="4254" spans="4:4" x14ac:dyDescent="0.2">
      <c r="D4254" s="94"/>
    </row>
    <row r="4255" spans="4:4" x14ac:dyDescent="0.2">
      <c r="D4255" s="94"/>
    </row>
    <row r="4256" spans="4:4" x14ac:dyDescent="0.2">
      <c r="D4256" s="94"/>
    </row>
    <row r="4257" spans="4:4" x14ac:dyDescent="0.2">
      <c r="D4257" s="94"/>
    </row>
    <row r="4258" spans="4:4" x14ac:dyDescent="0.2">
      <c r="D4258" s="94"/>
    </row>
    <row r="4259" spans="4:4" x14ac:dyDescent="0.2">
      <c r="D4259" s="94"/>
    </row>
    <row r="4260" spans="4:4" x14ac:dyDescent="0.2">
      <c r="D4260" s="94"/>
    </row>
    <row r="4261" spans="4:4" x14ac:dyDescent="0.2">
      <c r="D4261" s="94"/>
    </row>
    <row r="4262" spans="4:4" x14ac:dyDescent="0.2">
      <c r="D4262" s="94"/>
    </row>
    <row r="4263" spans="4:4" x14ac:dyDescent="0.2">
      <c r="D4263" s="94"/>
    </row>
    <row r="4264" spans="4:4" x14ac:dyDescent="0.2">
      <c r="D4264" s="94"/>
    </row>
    <row r="4265" spans="4:4" x14ac:dyDescent="0.2">
      <c r="D4265" s="94"/>
    </row>
    <row r="4266" spans="4:4" x14ac:dyDescent="0.2">
      <c r="D4266" s="94"/>
    </row>
    <row r="4267" spans="4:4" x14ac:dyDescent="0.2">
      <c r="D4267" s="94"/>
    </row>
    <row r="4268" spans="4:4" x14ac:dyDescent="0.2">
      <c r="D4268" s="94"/>
    </row>
    <row r="4269" spans="4:4" x14ac:dyDescent="0.2">
      <c r="D4269" s="94"/>
    </row>
    <row r="4270" spans="4:4" x14ac:dyDescent="0.2">
      <c r="D4270" s="94"/>
    </row>
    <row r="4271" spans="4:4" x14ac:dyDescent="0.2">
      <c r="D4271" s="94"/>
    </row>
    <row r="4272" spans="4:4" x14ac:dyDescent="0.2">
      <c r="D4272" s="94"/>
    </row>
    <row r="4273" spans="4:4" x14ac:dyDescent="0.2">
      <c r="D4273" s="94"/>
    </row>
    <row r="4274" spans="4:4" x14ac:dyDescent="0.2">
      <c r="D4274" s="94"/>
    </row>
    <row r="4275" spans="4:4" x14ac:dyDescent="0.2">
      <c r="D4275" s="94"/>
    </row>
    <row r="4276" spans="4:4" x14ac:dyDescent="0.2">
      <c r="D4276" s="94"/>
    </row>
    <row r="4277" spans="4:4" x14ac:dyDescent="0.2">
      <c r="D4277" s="94"/>
    </row>
    <row r="4278" spans="4:4" x14ac:dyDescent="0.2">
      <c r="D4278" s="94"/>
    </row>
    <row r="4279" spans="4:4" x14ac:dyDescent="0.2">
      <c r="D4279" s="94"/>
    </row>
    <row r="4280" spans="4:4" x14ac:dyDescent="0.2">
      <c r="D4280" s="94"/>
    </row>
    <row r="4281" spans="4:4" x14ac:dyDescent="0.2">
      <c r="D4281" s="94"/>
    </row>
    <row r="4282" spans="4:4" x14ac:dyDescent="0.2">
      <c r="D4282" s="94"/>
    </row>
    <row r="4283" spans="4:4" x14ac:dyDescent="0.2">
      <c r="D4283" s="94"/>
    </row>
    <row r="4284" spans="4:4" x14ac:dyDescent="0.2">
      <c r="D4284" s="94"/>
    </row>
    <row r="4285" spans="4:4" x14ac:dyDescent="0.2">
      <c r="D4285" s="94"/>
    </row>
    <row r="4286" spans="4:4" x14ac:dyDescent="0.2">
      <c r="D4286" s="94"/>
    </row>
    <row r="4287" spans="4:4" x14ac:dyDescent="0.2">
      <c r="D4287" s="94"/>
    </row>
    <row r="4288" spans="4:4" x14ac:dyDescent="0.2">
      <c r="D4288" s="94"/>
    </row>
    <row r="4289" spans="4:4" x14ac:dyDescent="0.2">
      <c r="D4289" s="94"/>
    </row>
    <row r="4290" spans="4:4" x14ac:dyDescent="0.2">
      <c r="D4290" s="94"/>
    </row>
    <row r="4291" spans="4:4" x14ac:dyDescent="0.2">
      <c r="D4291" s="94"/>
    </row>
    <row r="4292" spans="4:4" x14ac:dyDescent="0.2">
      <c r="D4292" s="94"/>
    </row>
    <row r="4293" spans="4:4" x14ac:dyDescent="0.2">
      <c r="D4293" s="94"/>
    </row>
    <row r="4294" spans="4:4" x14ac:dyDescent="0.2">
      <c r="D4294" s="94"/>
    </row>
    <row r="4295" spans="4:4" x14ac:dyDescent="0.2">
      <c r="D4295" s="94"/>
    </row>
    <row r="4296" spans="4:4" x14ac:dyDescent="0.2">
      <c r="D4296" s="94"/>
    </row>
    <row r="4297" spans="4:4" x14ac:dyDescent="0.2">
      <c r="D4297" s="94"/>
    </row>
    <row r="4298" spans="4:4" x14ac:dyDescent="0.2">
      <c r="D4298" s="94"/>
    </row>
    <row r="4299" spans="4:4" x14ac:dyDescent="0.2">
      <c r="D4299" s="94"/>
    </row>
    <row r="4300" spans="4:4" x14ac:dyDescent="0.2">
      <c r="D4300" s="94"/>
    </row>
    <row r="4301" spans="4:4" x14ac:dyDescent="0.2">
      <c r="D4301" s="94"/>
    </row>
    <row r="4302" spans="4:4" x14ac:dyDescent="0.2">
      <c r="D4302" s="94"/>
    </row>
    <row r="4303" spans="4:4" x14ac:dyDescent="0.2">
      <c r="D4303" s="94"/>
    </row>
    <row r="4304" spans="4:4" x14ac:dyDescent="0.2">
      <c r="D4304" s="94"/>
    </row>
    <row r="4305" spans="4:4" x14ac:dyDescent="0.2">
      <c r="D4305" s="94"/>
    </row>
    <row r="4306" spans="4:4" x14ac:dyDescent="0.2">
      <c r="D4306" s="94"/>
    </row>
    <row r="4307" spans="4:4" x14ac:dyDescent="0.2">
      <c r="D4307" s="94"/>
    </row>
    <row r="4308" spans="4:4" x14ac:dyDescent="0.2">
      <c r="D4308" s="94"/>
    </row>
    <row r="4309" spans="4:4" x14ac:dyDescent="0.2">
      <c r="D4309" s="94"/>
    </row>
    <row r="4310" spans="4:4" x14ac:dyDescent="0.2">
      <c r="D4310" s="94"/>
    </row>
    <row r="4311" spans="4:4" x14ac:dyDescent="0.2">
      <c r="D4311" s="94"/>
    </row>
    <row r="4312" spans="4:4" x14ac:dyDescent="0.2">
      <c r="D4312" s="94"/>
    </row>
    <row r="4313" spans="4:4" x14ac:dyDescent="0.2">
      <c r="D4313" s="94"/>
    </row>
    <row r="4314" spans="4:4" x14ac:dyDescent="0.2">
      <c r="D4314" s="94"/>
    </row>
    <row r="4315" spans="4:4" x14ac:dyDescent="0.2">
      <c r="D4315" s="94"/>
    </row>
    <row r="4316" spans="4:4" x14ac:dyDescent="0.2">
      <c r="D4316" s="94"/>
    </row>
    <row r="4317" spans="4:4" x14ac:dyDescent="0.2">
      <c r="D4317" s="94"/>
    </row>
    <row r="4318" spans="4:4" x14ac:dyDescent="0.2">
      <c r="D4318" s="94"/>
    </row>
    <row r="4319" spans="4:4" x14ac:dyDescent="0.2">
      <c r="D4319" s="94"/>
    </row>
    <row r="4320" spans="4:4" x14ac:dyDescent="0.2">
      <c r="D4320" s="94"/>
    </row>
    <row r="4321" spans="4:4" x14ac:dyDescent="0.2">
      <c r="D4321" s="94"/>
    </row>
    <row r="4322" spans="4:4" x14ac:dyDescent="0.2">
      <c r="D4322" s="94"/>
    </row>
    <row r="4323" spans="4:4" x14ac:dyDescent="0.2">
      <c r="D4323" s="94"/>
    </row>
    <row r="4324" spans="4:4" x14ac:dyDescent="0.2">
      <c r="D4324" s="94"/>
    </row>
    <row r="4325" spans="4:4" x14ac:dyDescent="0.2">
      <c r="D4325" s="94"/>
    </row>
    <row r="4326" spans="4:4" x14ac:dyDescent="0.2">
      <c r="D4326" s="94"/>
    </row>
    <row r="4327" spans="4:4" x14ac:dyDescent="0.2">
      <c r="D4327" s="94"/>
    </row>
    <row r="4328" spans="4:4" x14ac:dyDescent="0.2">
      <c r="D4328" s="94"/>
    </row>
    <row r="4329" spans="4:4" x14ac:dyDescent="0.2">
      <c r="D4329" s="94"/>
    </row>
    <row r="4330" spans="4:4" x14ac:dyDescent="0.2">
      <c r="D4330" s="94"/>
    </row>
    <row r="4331" spans="4:4" x14ac:dyDescent="0.2">
      <c r="D4331" s="94"/>
    </row>
    <row r="4332" spans="4:4" x14ac:dyDescent="0.2">
      <c r="D4332" s="94"/>
    </row>
    <row r="4333" spans="4:4" x14ac:dyDescent="0.2">
      <c r="D4333" s="94"/>
    </row>
    <row r="4334" spans="4:4" x14ac:dyDescent="0.2">
      <c r="D4334" s="94"/>
    </row>
    <row r="4335" spans="4:4" x14ac:dyDescent="0.2">
      <c r="D4335" s="94"/>
    </row>
    <row r="4336" spans="4:4" x14ac:dyDescent="0.2">
      <c r="D4336" s="94"/>
    </row>
    <row r="4337" spans="4:4" x14ac:dyDescent="0.2">
      <c r="D4337" s="94"/>
    </row>
    <row r="4338" spans="4:4" x14ac:dyDescent="0.2">
      <c r="D4338" s="94"/>
    </row>
    <row r="4339" spans="4:4" x14ac:dyDescent="0.2">
      <c r="D4339" s="94"/>
    </row>
    <row r="4340" spans="4:4" x14ac:dyDescent="0.2">
      <c r="D4340" s="94"/>
    </row>
    <row r="4341" spans="4:4" x14ac:dyDescent="0.2">
      <c r="D4341" s="94"/>
    </row>
    <row r="4342" spans="4:4" x14ac:dyDescent="0.2">
      <c r="D4342" s="94"/>
    </row>
    <row r="4343" spans="4:4" x14ac:dyDescent="0.2">
      <c r="D4343" s="94"/>
    </row>
    <row r="4344" spans="4:4" x14ac:dyDescent="0.2">
      <c r="D4344" s="94"/>
    </row>
    <row r="4345" spans="4:4" x14ac:dyDescent="0.2">
      <c r="D4345" s="94"/>
    </row>
    <row r="4346" spans="4:4" x14ac:dyDescent="0.2">
      <c r="D4346" s="94"/>
    </row>
    <row r="4347" spans="4:4" x14ac:dyDescent="0.2">
      <c r="D4347" s="94"/>
    </row>
    <row r="4348" spans="4:4" x14ac:dyDescent="0.2">
      <c r="D4348" s="94"/>
    </row>
    <row r="4349" spans="4:4" x14ac:dyDescent="0.2">
      <c r="D4349" s="94"/>
    </row>
    <row r="4350" spans="4:4" x14ac:dyDescent="0.2">
      <c r="D4350" s="94"/>
    </row>
    <row r="4351" spans="4:4" x14ac:dyDescent="0.2">
      <c r="D4351" s="94"/>
    </row>
    <row r="4352" spans="4:4" x14ac:dyDescent="0.2">
      <c r="D4352" s="94"/>
    </row>
    <row r="4353" spans="4:4" x14ac:dyDescent="0.2">
      <c r="D4353" s="94"/>
    </row>
    <row r="4354" spans="4:4" x14ac:dyDescent="0.2">
      <c r="D4354" s="94"/>
    </row>
    <row r="4355" spans="4:4" x14ac:dyDescent="0.2">
      <c r="D4355" s="94"/>
    </row>
    <row r="4356" spans="4:4" x14ac:dyDescent="0.2">
      <c r="D4356" s="94"/>
    </row>
    <row r="4357" spans="4:4" x14ac:dyDescent="0.2">
      <c r="D4357" s="94"/>
    </row>
    <row r="4358" spans="4:4" x14ac:dyDescent="0.2">
      <c r="D4358" s="94"/>
    </row>
    <row r="4359" spans="4:4" x14ac:dyDescent="0.2">
      <c r="D4359" s="94"/>
    </row>
    <row r="4360" spans="4:4" x14ac:dyDescent="0.2">
      <c r="D4360" s="94"/>
    </row>
    <row r="4361" spans="4:4" x14ac:dyDescent="0.2">
      <c r="D4361" s="94"/>
    </row>
    <row r="4362" spans="4:4" x14ac:dyDescent="0.2">
      <c r="D4362" s="94"/>
    </row>
    <row r="4363" spans="4:4" x14ac:dyDescent="0.2">
      <c r="D4363" s="94"/>
    </row>
    <row r="4364" spans="4:4" x14ac:dyDescent="0.2">
      <c r="D4364" s="94"/>
    </row>
    <row r="4365" spans="4:4" x14ac:dyDescent="0.2">
      <c r="D4365" s="94"/>
    </row>
    <row r="4366" spans="4:4" x14ac:dyDescent="0.2">
      <c r="D4366" s="94"/>
    </row>
    <row r="4367" spans="4:4" x14ac:dyDescent="0.2">
      <c r="D4367" s="94"/>
    </row>
    <row r="4368" spans="4:4" x14ac:dyDescent="0.2">
      <c r="D4368" s="94"/>
    </row>
    <row r="4369" spans="4:4" x14ac:dyDescent="0.2">
      <c r="D4369" s="94"/>
    </row>
    <row r="4370" spans="4:4" x14ac:dyDescent="0.2">
      <c r="D4370" s="94"/>
    </row>
    <row r="4371" spans="4:4" x14ac:dyDescent="0.2">
      <c r="D4371" s="94"/>
    </row>
    <row r="4372" spans="4:4" x14ac:dyDescent="0.2">
      <c r="D4372" s="94"/>
    </row>
    <row r="4373" spans="4:4" x14ac:dyDescent="0.2">
      <c r="D4373" s="94"/>
    </row>
    <row r="4374" spans="4:4" x14ac:dyDescent="0.2">
      <c r="D4374" s="94"/>
    </row>
    <row r="4375" spans="4:4" x14ac:dyDescent="0.2">
      <c r="D4375" s="94"/>
    </row>
    <row r="4376" spans="4:4" x14ac:dyDescent="0.2">
      <c r="D4376" s="94"/>
    </row>
    <row r="4377" spans="4:4" x14ac:dyDescent="0.2">
      <c r="D4377" s="94"/>
    </row>
    <row r="4378" spans="4:4" x14ac:dyDescent="0.2">
      <c r="D4378" s="94"/>
    </row>
    <row r="4379" spans="4:4" x14ac:dyDescent="0.2">
      <c r="D4379" s="94"/>
    </row>
    <row r="4380" spans="4:4" x14ac:dyDescent="0.2">
      <c r="D4380" s="94"/>
    </row>
    <row r="4381" spans="4:4" x14ac:dyDescent="0.2">
      <c r="D4381" s="94"/>
    </row>
    <row r="4382" spans="4:4" x14ac:dyDescent="0.2">
      <c r="D4382" s="94"/>
    </row>
    <row r="4383" spans="4:4" x14ac:dyDescent="0.2">
      <c r="D4383" s="94"/>
    </row>
    <row r="4384" spans="4:4" x14ac:dyDescent="0.2">
      <c r="D4384" s="94"/>
    </row>
    <row r="4385" spans="4:4" x14ac:dyDescent="0.2">
      <c r="D4385" s="94"/>
    </row>
    <row r="4386" spans="4:4" x14ac:dyDescent="0.2">
      <c r="D4386" s="94"/>
    </row>
    <row r="4387" spans="4:4" x14ac:dyDescent="0.2">
      <c r="D4387" s="94"/>
    </row>
    <row r="4388" spans="4:4" x14ac:dyDescent="0.2">
      <c r="D4388" s="94"/>
    </row>
    <row r="4389" spans="4:4" x14ac:dyDescent="0.2">
      <c r="D4389" s="94"/>
    </row>
    <row r="4390" spans="4:4" x14ac:dyDescent="0.2">
      <c r="D4390" s="94"/>
    </row>
    <row r="4391" spans="4:4" x14ac:dyDescent="0.2">
      <c r="D4391" s="94"/>
    </row>
    <row r="4392" spans="4:4" x14ac:dyDescent="0.2">
      <c r="D4392" s="94"/>
    </row>
    <row r="4393" spans="4:4" x14ac:dyDescent="0.2">
      <c r="D4393" s="94"/>
    </row>
    <row r="4394" spans="4:4" x14ac:dyDescent="0.2">
      <c r="D4394" s="94"/>
    </row>
    <row r="4395" spans="4:4" x14ac:dyDescent="0.2">
      <c r="D4395" s="94"/>
    </row>
    <row r="4396" spans="4:4" x14ac:dyDescent="0.2">
      <c r="D4396" s="94"/>
    </row>
    <row r="4397" spans="4:4" x14ac:dyDescent="0.2">
      <c r="D4397" s="94"/>
    </row>
    <row r="4398" spans="4:4" x14ac:dyDescent="0.2">
      <c r="D4398" s="94"/>
    </row>
    <row r="4399" spans="4:4" x14ac:dyDescent="0.2">
      <c r="D4399" s="94"/>
    </row>
    <row r="4400" spans="4:4" x14ac:dyDescent="0.2">
      <c r="D4400" s="94"/>
    </row>
    <row r="4401" spans="4:4" x14ac:dyDescent="0.2">
      <c r="D4401" s="94"/>
    </row>
    <row r="4402" spans="4:4" x14ac:dyDescent="0.2">
      <c r="D4402" s="94"/>
    </row>
    <row r="4403" spans="4:4" x14ac:dyDescent="0.2">
      <c r="D4403" s="94"/>
    </row>
    <row r="4404" spans="4:4" x14ac:dyDescent="0.2">
      <c r="D4404" s="94"/>
    </row>
    <row r="4405" spans="4:4" x14ac:dyDescent="0.2">
      <c r="D4405" s="94"/>
    </row>
    <row r="4406" spans="4:4" x14ac:dyDescent="0.2">
      <c r="D4406" s="94"/>
    </row>
    <row r="4407" spans="4:4" x14ac:dyDescent="0.2">
      <c r="D4407" s="94"/>
    </row>
    <row r="4408" spans="4:4" x14ac:dyDescent="0.2">
      <c r="D4408" s="94"/>
    </row>
    <row r="4409" spans="4:4" x14ac:dyDescent="0.2">
      <c r="D4409" s="94"/>
    </row>
    <row r="4410" spans="4:4" x14ac:dyDescent="0.2">
      <c r="D4410" s="94"/>
    </row>
    <row r="4411" spans="4:4" x14ac:dyDescent="0.2">
      <c r="D4411" s="94"/>
    </row>
    <row r="4412" spans="4:4" x14ac:dyDescent="0.2">
      <c r="D4412" s="94"/>
    </row>
    <row r="4413" spans="4:4" x14ac:dyDescent="0.2">
      <c r="D4413" s="94"/>
    </row>
    <row r="4414" spans="4:4" x14ac:dyDescent="0.2">
      <c r="D4414" s="94"/>
    </row>
    <row r="4415" spans="4:4" x14ac:dyDescent="0.2">
      <c r="D4415" s="94"/>
    </row>
    <row r="4416" spans="4:4" x14ac:dyDescent="0.2">
      <c r="D4416" s="94"/>
    </row>
    <row r="4417" spans="4:4" x14ac:dyDescent="0.2">
      <c r="D4417" s="94"/>
    </row>
    <row r="4418" spans="4:4" x14ac:dyDescent="0.2">
      <c r="D4418" s="94"/>
    </row>
    <row r="4419" spans="4:4" x14ac:dyDescent="0.2">
      <c r="D4419" s="94"/>
    </row>
    <row r="4420" spans="4:4" x14ac:dyDescent="0.2">
      <c r="D4420" s="94"/>
    </row>
    <row r="4421" spans="4:4" x14ac:dyDescent="0.2">
      <c r="D4421" s="94"/>
    </row>
    <row r="4422" spans="4:4" x14ac:dyDescent="0.2">
      <c r="D4422" s="94"/>
    </row>
    <row r="4423" spans="4:4" x14ac:dyDescent="0.2">
      <c r="D4423" s="94"/>
    </row>
    <row r="4424" spans="4:4" x14ac:dyDescent="0.2">
      <c r="D4424" s="94"/>
    </row>
    <row r="4425" spans="4:4" x14ac:dyDescent="0.2">
      <c r="D4425" s="94"/>
    </row>
    <row r="4426" spans="4:4" x14ac:dyDescent="0.2">
      <c r="D4426" s="94"/>
    </row>
    <row r="4427" spans="4:4" x14ac:dyDescent="0.2">
      <c r="D4427" s="94"/>
    </row>
    <row r="4428" spans="4:4" x14ac:dyDescent="0.2">
      <c r="D4428" s="94"/>
    </row>
    <row r="4429" spans="4:4" x14ac:dyDescent="0.2">
      <c r="D4429" s="94"/>
    </row>
    <row r="4430" spans="4:4" x14ac:dyDescent="0.2">
      <c r="D4430" s="94"/>
    </row>
    <row r="4431" spans="4:4" x14ac:dyDescent="0.2">
      <c r="D4431" s="94"/>
    </row>
    <row r="4432" spans="4:4" x14ac:dyDescent="0.2">
      <c r="D4432" s="94"/>
    </row>
    <row r="4433" spans="4:4" x14ac:dyDescent="0.2">
      <c r="D4433" s="94"/>
    </row>
    <row r="4434" spans="4:4" x14ac:dyDescent="0.2">
      <c r="D4434" s="94"/>
    </row>
    <row r="4435" spans="4:4" x14ac:dyDescent="0.2">
      <c r="D4435" s="94"/>
    </row>
    <row r="4436" spans="4:4" x14ac:dyDescent="0.2">
      <c r="D4436" s="94"/>
    </row>
    <row r="4437" spans="4:4" x14ac:dyDescent="0.2">
      <c r="D4437" s="94"/>
    </row>
    <row r="4438" spans="4:4" x14ac:dyDescent="0.2">
      <c r="D4438" s="94"/>
    </row>
    <row r="4439" spans="4:4" x14ac:dyDescent="0.2">
      <c r="D4439" s="94"/>
    </row>
    <row r="4440" spans="4:4" x14ac:dyDescent="0.2">
      <c r="D4440" s="94"/>
    </row>
    <row r="4441" spans="4:4" x14ac:dyDescent="0.2">
      <c r="D4441" s="94"/>
    </row>
    <row r="4442" spans="4:4" x14ac:dyDescent="0.2">
      <c r="D4442" s="94"/>
    </row>
    <row r="4443" spans="4:4" x14ac:dyDescent="0.2">
      <c r="D4443" s="94"/>
    </row>
    <row r="4444" spans="4:4" x14ac:dyDescent="0.2">
      <c r="D4444" s="94"/>
    </row>
    <row r="4445" spans="4:4" x14ac:dyDescent="0.2">
      <c r="D4445" s="94"/>
    </row>
    <row r="4446" spans="4:4" x14ac:dyDescent="0.2">
      <c r="D4446" s="94"/>
    </row>
    <row r="4447" spans="4:4" x14ac:dyDescent="0.2">
      <c r="D4447" s="94"/>
    </row>
    <row r="4448" spans="4:4" x14ac:dyDescent="0.2">
      <c r="D4448" s="94"/>
    </row>
    <row r="4449" spans="4:4" x14ac:dyDescent="0.2">
      <c r="D4449" s="94"/>
    </row>
    <row r="4450" spans="4:4" x14ac:dyDescent="0.2">
      <c r="D4450" s="94"/>
    </row>
    <row r="4451" spans="4:4" x14ac:dyDescent="0.2">
      <c r="D4451" s="94"/>
    </row>
    <row r="4452" spans="4:4" x14ac:dyDescent="0.2">
      <c r="D4452" s="94"/>
    </row>
    <row r="4453" spans="4:4" x14ac:dyDescent="0.2">
      <c r="D4453" s="94"/>
    </row>
    <row r="4454" spans="4:4" x14ac:dyDescent="0.2">
      <c r="D4454" s="94"/>
    </row>
    <row r="4455" spans="4:4" x14ac:dyDescent="0.2">
      <c r="D4455" s="94"/>
    </row>
    <row r="4456" spans="4:4" x14ac:dyDescent="0.2">
      <c r="D4456" s="94"/>
    </row>
    <row r="4457" spans="4:4" x14ac:dyDescent="0.2">
      <c r="D4457" s="94"/>
    </row>
    <row r="4458" spans="4:4" x14ac:dyDescent="0.2">
      <c r="D4458" s="94"/>
    </row>
    <row r="4459" spans="4:4" x14ac:dyDescent="0.2">
      <c r="D4459" s="94"/>
    </row>
    <row r="4460" spans="4:4" x14ac:dyDescent="0.2">
      <c r="D4460" s="94"/>
    </row>
    <row r="4461" spans="4:4" x14ac:dyDescent="0.2">
      <c r="D4461" s="94"/>
    </row>
    <row r="4462" spans="4:4" x14ac:dyDescent="0.2">
      <c r="D4462" s="94"/>
    </row>
    <row r="4463" spans="4:4" x14ac:dyDescent="0.2">
      <c r="D4463" s="94"/>
    </row>
    <row r="4464" spans="4:4" x14ac:dyDescent="0.2">
      <c r="D4464" s="94"/>
    </row>
    <row r="4465" spans="4:4" x14ac:dyDescent="0.2">
      <c r="D4465" s="94"/>
    </row>
    <row r="4466" spans="4:4" x14ac:dyDescent="0.2">
      <c r="D4466" s="94"/>
    </row>
    <row r="4467" spans="4:4" x14ac:dyDescent="0.2">
      <c r="D4467" s="94"/>
    </row>
    <row r="4468" spans="4:4" x14ac:dyDescent="0.2">
      <c r="D4468" s="94"/>
    </row>
    <row r="4469" spans="4:4" x14ac:dyDescent="0.2">
      <c r="D4469" s="94"/>
    </row>
    <row r="4470" spans="4:4" x14ac:dyDescent="0.2">
      <c r="D4470" s="94"/>
    </row>
    <row r="4471" spans="4:4" x14ac:dyDescent="0.2">
      <c r="D4471" s="94"/>
    </row>
    <row r="4472" spans="4:4" x14ac:dyDescent="0.2">
      <c r="D4472" s="94"/>
    </row>
    <row r="4473" spans="4:4" x14ac:dyDescent="0.2">
      <c r="D4473" s="94"/>
    </row>
    <row r="4474" spans="4:4" x14ac:dyDescent="0.2">
      <c r="D4474" s="94"/>
    </row>
    <row r="4475" spans="4:4" x14ac:dyDescent="0.2">
      <c r="D4475" s="94"/>
    </row>
    <row r="4476" spans="4:4" x14ac:dyDescent="0.2">
      <c r="D4476" s="94"/>
    </row>
    <row r="4477" spans="4:4" x14ac:dyDescent="0.2">
      <c r="D4477" s="94"/>
    </row>
    <row r="4478" spans="4:4" x14ac:dyDescent="0.2">
      <c r="D4478" s="94"/>
    </row>
    <row r="4479" spans="4:4" x14ac:dyDescent="0.2">
      <c r="D4479" s="94"/>
    </row>
    <row r="4480" spans="4:4" x14ac:dyDescent="0.2">
      <c r="D4480" s="94"/>
    </row>
    <row r="4481" spans="4:4" x14ac:dyDescent="0.2">
      <c r="D4481" s="94"/>
    </row>
    <row r="4482" spans="4:4" x14ac:dyDescent="0.2">
      <c r="D4482" s="94"/>
    </row>
    <row r="4483" spans="4:4" x14ac:dyDescent="0.2">
      <c r="D4483" s="94"/>
    </row>
    <row r="4484" spans="4:4" x14ac:dyDescent="0.2">
      <c r="D4484" s="94"/>
    </row>
    <row r="4485" spans="4:4" x14ac:dyDescent="0.2">
      <c r="D4485" s="94"/>
    </row>
    <row r="4486" spans="4:4" x14ac:dyDescent="0.2">
      <c r="D4486" s="94"/>
    </row>
    <row r="4487" spans="4:4" x14ac:dyDescent="0.2">
      <c r="D4487" s="94"/>
    </row>
    <row r="4488" spans="4:4" x14ac:dyDescent="0.2">
      <c r="D4488" s="94"/>
    </row>
    <row r="4489" spans="4:4" x14ac:dyDescent="0.2">
      <c r="D4489" s="94"/>
    </row>
    <row r="4490" spans="4:4" x14ac:dyDescent="0.2">
      <c r="D4490" s="94"/>
    </row>
    <row r="4491" spans="4:4" x14ac:dyDescent="0.2">
      <c r="D4491" s="94"/>
    </row>
    <row r="4492" spans="4:4" x14ac:dyDescent="0.2">
      <c r="D4492" s="94"/>
    </row>
    <row r="4493" spans="4:4" x14ac:dyDescent="0.2">
      <c r="D4493" s="94"/>
    </row>
    <row r="4494" spans="4:4" x14ac:dyDescent="0.2">
      <c r="D4494" s="94"/>
    </row>
    <row r="4495" spans="4:4" x14ac:dyDescent="0.2">
      <c r="D4495" s="94"/>
    </row>
    <row r="4496" spans="4:4" x14ac:dyDescent="0.2">
      <c r="D4496" s="94"/>
    </row>
    <row r="4497" spans="4:4" x14ac:dyDescent="0.2">
      <c r="D4497" s="94"/>
    </row>
    <row r="4498" spans="4:4" x14ac:dyDescent="0.2">
      <c r="D4498" s="94"/>
    </row>
    <row r="4499" spans="4:4" x14ac:dyDescent="0.2">
      <c r="D4499" s="94"/>
    </row>
    <row r="4500" spans="4:4" x14ac:dyDescent="0.2">
      <c r="D4500" s="94"/>
    </row>
    <row r="4501" spans="4:4" x14ac:dyDescent="0.2">
      <c r="D4501" s="94"/>
    </row>
    <row r="4502" spans="4:4" x14ac:dyDescent="0.2">
      <c r="D4502" s="94"/>
    </row>
    <row r="4503" spans="4:4" x14ac:dyDescent="0.2">
      <c r="D4503" s="94"/>
    </row>
    <row r="4504" spans="4:4" x14ac:dyDescent="0.2">
      <c r="D4504" s="94"/>
    </row>
    <row r="4505" spans="4:4" x14ac:dyDescent="0.2">
      <c r="D4505" s="94"/>
    </row>
    <row r="4506" spans="4:4" x14ac:dyDescent="0.2">
      <c r="D4506" s="94"/>
    </row>
    <row r="4507" spans="4:4" x14ac:dyDescent="0.2">
      <c r="D4507" s="94"/>
    </row>
    <row r="4508" spans="4:4" x14ac:dyDescent="0.2">
      <c r="D4508" s="94"/>
    </row>
    <row r="4509" spans="4:4" x14ac:dyDescent="0.2">
      <c r="D4509" s="94"/>
    </row>
    <row r="4510" spans="4:4" x14ac:dyDescent="0.2">
      <c r="D4510" s="94"/>
    </row>
    <row r="4511" spans="4:4" x14ac:dyDescent="0.2">
      <c r="D4511" s="94"/>
    </row>
    <row r="4512" spans="4:4" x14ac:dyDescent="0.2">
      <c r="D4512" s="94"/>
    </row>
    <row r="4513" spans="4:4" x14ac:dyDescent="0.2">
      <c r="D4513" s="94"/>
    </row>
    <row r="4514" spans="4:4" x14ac:dyDescent="0.2">
      <c r="D4514" s="94"/>
    </row>
    <row r="4515" spans="4:4" x14ac:dyDescent="0.2">
      <c r="D4515" s="94"/>
    </row>
    <row r="4516" spans="4:4" x14ac:dyDescent="0.2">
      <c r="D4516" s="94"/>
    </row>
    <row r="4517" spans="4:4" x14ac:dyDescent="0.2">
      <c r="D4517" s="94"/>
    </row>
    <row r="4518" spans="4:4" x14ac:dyDescent="0.2">
      <c r="D4518" s="94"/>
    </row>
    <row r="4519" spans="4:4" x14ac:dyDescent="0.2">
      <c r="D4519" s="94"/>
    </row>
    <row r="4520" spans="4:4" x14ac:dyDescent="0.2">
      <c r="D4520" s="94"/>
    </row>
    <row r="4521" spans="4:4" x14ac:dyDescent="0.2">
      <c r="D4521" s="94"/>
    </row>
    <row r="4522" spans="4:4" x14ac:dyDescent="0.2">
      <c r="D4522" s="94"/>
    </row>
    <row r="4523" spans="4:4" x14ac:dyDescent="0.2">
      <c r="D4523" s="94"/>
    </row>
    <row r="4524" spans="4:4" x14ac:dyDescent="0.2">
      <c r="D4524" s="94"/>
    </row>
    <row r="4525" spans="4:4" x14ac:dyDescent="0.2">
      <c r="D4525" s="94"/>
    </row>
    <row r="4526" spans="4:4" x14ac:dyDescent="0.2">
      <c r="D4526" s="94"/>
    </row>
    <row r="4527" spans="4:4" x14ac:dyDescent="0.2">
      <c r="D4527" s="94"/>
    </row>
    <row r="4528" spans="4:4" x14ac:dyDescent="0.2">
      <c r="D4528" s="94"/>
    </row>
    <row r="4529" spans="4:4" x14ac:dyDescent="0.2">
      <c r="D4529" s="94"/>
    </row>
    <row r="4530" spans="4:4" x14ac:dyDescent="0.2">
      <c r="D4530" s="94"/>
    </row>
    <row r="4531" spans="4:4" x14ac:dyDescent="0.2">
      <c r="D4531" s="94"/>
    </row>
    <row r="4532" spans="4:4" x14ac:dyDescent="0.2">
      <c r="D4532" s="94"/>
    </row>
    <row r="4533" spans="4:4" x14ac:dyDescent="0.2">
      <c r="D4533" s="94"/>
    </row>
    <row r="4534" spans="4:4" x14ac:dyDescent="0.2">
      <c r="D4534" s="94"/>
    </row>
    <row r="4535" spans="4:4" x14ac:dyDescent="0.2">
      <c r="D4535" s="94"/>
    </row>
    <row r="4536" spans="4:4" x14ac:dyDescent="0.2">
      <c r="D4536" s="94"/>
    </row>
    <row r="4537" spans="4:4" x14ac:dyDescent="0.2">
      <c r="D4537" s="94"/>
    </row>
    <row r="4538" spans="4:4" x14ac:dyDescent="0.2">
      <c r="D4538" s="94"/>
    </row>
    <row r="4539" spans="4:4" x14ac:dyDescent="0.2">
      <c r="D4539" s="94"/>
    </row>
    <row r="4540" spans="4:4" x14ac:dyDescent="0.2">
      <c r="D4540" s="94"/>
    </row>
    <row r="4541" spans="4:4" x14ac:dyDescent="0.2">
      <c r="D4541" s="94"/>
    </row>
    <row r="4542" spans="4:4" x14ac:dyDescent="0.2">
      <c r="D4542" s="94"/>
    </row>
    <row r="4543" spans="4:4" x14ac:dyDescent="0.2">
      <c r="D4543" s="94"/>
    </row>
    <row r="4544" spans="4:4" x14ac:dyDescent="0.2">
      <c r="D4544" s="94"/>
    </row>
    <row r="4545" spans="4:4" x14ac:dyDescent="0.2">
      <c r="D4545" s="94"/>
    </row>
    <row r="4546" spans="4:4" x14ac:dyDescent="0.2">
      <c r="D4546" s="94"/>
    </row>
    <row r="4547" spans="4:4" x14ac:dyDescent="0.2">
      <c r="D4547" s="94"/>
    </row>
    <row r="4548" spans="4:4" x14ac:dyDescent="0.2">
      <c r="D4548" s="94"/>
    </row>
    <row r="4549" spans="4:4" x14ac:dyDescent="0.2">
      <c r="D4549" s="94"/>
    </row>
    <row r="4550" spans="4:4" x14ac:dyDescent="0.2">
      <c r="D4550" s="94"/>
    </row>
    <row r="4551" spans="4:4" x14ac:dyDescent="0.2">
      <c r="D4551" s="94"/>
    </row>
    <row r="4552" spans="4:4" x14ac:dyDescent="0.2">
      <c r="D4552" s="94"/>
    </row>
    <row r="4553" spans="4:4" x14ac:dyDescent="0.2">
      <c r="D4553" s="94"/>
    </row>
    <row r="4554" spans="4:4" x14ac:dyDescent="0.2">
      <c r="D4554" s="94"/>
    </row>
    <row r="4555" spans="4:4" x14ac:dyDescent="0.2">
      <c r="D4555" s="94"/>
    </row>
    <row r="4556" spans="4:4" x14ac:dyDescent="0.2">
      <c r="D4556" s="94"/>
    </row>
    <row r="4557" spans="4:4" x14ac:dyDescent="0.2">
      <c r="D4557" s="94"/>
    </row>
    <row r="4558" spans="4:4" x14ac:dyDescent="0.2">
      <c r="D4558" s="94"/>
    </row>
    <row r="4559" spans="4:4" x14ac:dyDescent="0.2">
      <c r="D4559" s="94"/>
    </row>
    <row r="4560" spans="4:4" x14ac:dyDescent="0.2">
      <c r="D4560" s="94"/>
    </row>
    <row r="4561" spans="4:4" x14ac:dyDescent="0.2">
      <c r="D4561" s="94"/>
    </row>
    <row r="4562" spans="4:4" x14ac:dyDescent="0.2">
      <c r="D4562" s="94"/>
    </row>
    <row r="4563" spans="4:4" x14ac:dyDescent="0.2">
      <c r="D4563" s="94"/>
    </row>
    <row r="4564" spans="4:4" x14ac:dyDescent="0.2">
      <c r="D4564" s="94"/>
    </row>
    <row r="4565" spans="4:4" x14ac:dyDescent="0.2">
      <c r="D4565" s="94"/>
    </row>
    <row r="4566" spans="4:4" x14ac:dyDescent="0.2">
      <c r="D4566" s="94"/>
    </row>
    <row r="4567" spans="4:4" x14ac:dyDescent="0.2">
      <c r="D4567" s="94"/>
    </row>
    <row r="4568" spans="4:4" x14ac:dyDescent="0.2">
      <c r="D4568" s="94"/>
    </row>
    <row r="4569" spans="4:4" x14ac:dyDescent="0.2">
      <c r="D4569" s="94"/>
    </row>
    <row r="4570" spans="4:4" x14ac:dyDescent="0.2">
      <c r="D4570" s="94"/>
    </row>
    <row r="4571" spans="4:4" x14ac:dyDescent="0.2">
      <c r="D4571" s="94"/>
    </row>
    <row r="4572" spans="4:4" x14ac:dyDescent="0.2">
      <c r="D4572" s="94"/>
    </row>
    <row r="4573" spans="4:4" x14ac:dyDescent="0.2">
      <c r="D4573" s="94"/>
    </row>
    <row r="4574" spans="4:4" x14ac:dyDescent="0.2">
      <c r="D4574" s="94"/>
    </row>
    <row r="4575" spans="4:4" x14ac:dyDescent="0.2">
      <c r="D4575" s="94"/>
    </row>
    <row r="4576" spans="4:4" x14ac:dyDescent="0.2">
      <c r="D4576" s="94"/>
    </row>
    <row r="4577" spans="4:4" x14ac:dyDescent="0.2">
      <c r="D4577" s="94"/>
    </row>
    <row r="4578" spans="4:4" x14ac:dyDescent="0.2">
      <c r="D4578" s="94"/>
    </row>
    <row r="4579" spans="4:4" x14ac:dyDescent="0.2">
      <c r="D4579" s="94"/>
    </row>
    <row r="4580" spans="4:4" x14ac:dyDescent="0.2">
      <c r="D4580" s="94"/>
    </row>
    <row r="4581" spans="4:4" x14ac:dyDescent="0.2">
      <c r="D4581" s="94"/>
    </row>
    <row r="4582" spans="4:4" x14ac:dyDescent="0.2">
      <c r="D4582" s="94"/>
    </row>
    <row r="4583" spans="4:4" x14ac:dyDescent="0.2">
      <c r="D4583" s="94"/>
    </row>
    <row r="4584" spans="4:4" x14ac:dyDescent="0.2">
      <c r="D4584" s="94"/>
    </row>
    <row r="4585" spans="4:4" x14ac:dyDescent="0.2">
      <c r="D4585" s="94"/>
    </row>
    <row r="4586" spans="4:4" x14ac:dyDescent="0.2">
      <c r="D4586" s="94"/>
    </row>
    <row r="4587" spans="4:4" x14ac:dyDescent="0.2">
      <c r="D4587" s="94"/>
    </row>
    <row r="4588" spans="4:4" x14ac:dyDescent="0.2">
      <c r="D4588" s="94"/>
    </row>
    <row r="4589" spans="4:4" x14ac:dyDescent="0.2">
      <c r="D4589" s="94"/>
    </row>
    <row r="4590" spans="4:4" x14ac:dyDescent="0.2">
      <c r="D4590" s="94"/>
    </row>
    <row r="4591" spans="4:4" x14ac:dyDescent="0.2">
      <c r="D4591" s="94"/>
    </row>
    <row r="4592" spans="4:4" x14ac:dyDescent="0.2">
      <c r="D4592" s="94"/>
    </row>
    <row r="4593" spans="4:4" x14ac:dyDescent="0.2">
      <c r="D4593" s="94"/>
    </row>
    <row r="4594" spans="4:4" x14ac:dyDescent="0.2">
      <c r="D4594" s="94"/>
    </row>
    <row r="4595" spans="4:4" x14ac:dyDescent="0.2">
      <c r="D4595" s="94"/>
    </row>
    <row r="4596" spans="4:4" x14ac:dyDescent="0.2">
      <c r="D4596" s="94"/>
    </row>
    <row r="4597" spans="4:4" x14ac:dyDescent="0.2">
      <c r="D4597" s="94"/>
    </row>
    <row r="4598" spans="4:4" x14ac:dyDescent="0.2">
      <c r="D4598" s="94"/>
    </row>
    <row r="4599" spans="4:4" x14ac:dyDescent="0.2">
      <c r="D4599" s="94"/>
    </row>
    <row r="4600" spans="4:4" x14ac:dyDescent="0.2">
      <c r="D4600" s="94"/>
    </row>
    <row r="4601" spans="4:4" x14ac:dyDescent="0.2">
      <c r="D4601" s="94"/>
    </row>
    <row r="4602" spans="4:4" x14ac:dyDescent="0.2">
      <c r="D4602" s="94"/>
    </row>
    <row r="4603" spans="4:4" x14ac:dyDescent="0.2">
      <c r="D4603" s="94"/>
    </row>
    <row r="4604" spans="4:4" x14ac:dyDescent="0.2">
      <c r="D4604" s="94"/>
    </row>
    <row r="4605" spans="4:4" x14ac:dyDescent="0.2">
      <c r="D4605" s="94"/>
    </row>
    <row r="4606" spans="4:4" x14ac:dyDescent="0.2">
      <c r="D4606" s="94"/>
    </row>
    <row r="4607" spans="4:4" x14ac:dyDescent="0.2">
      <c r="D4607" s="94"/>
    </row>
    <row r="4608" spans="4:4" x14ac:dyDescent="0.2">
      <c r="D4608" s="94"/>
    </row>
    <row r="4609" spans="4:4" x14ac:dyDescent="0.2">
      <c r="D4609" s="94"/>
    </row>
    <row r="4610" spans="4:4" x14ac:dyDescent="0.2">
      <c r="D4610" s="94"/>
    </row>
    <row r="4611" spans="4:4" x14ac:dyDescent="0.2">
      <c r="D4611" s="94"/>
    </row>
    <row r="4612" spans="4:4" x14ac:dyDescent="0.2">
      <c r="D4612" s="94"/>
    </row>
    <row r="4613" spans="4:4" x14ac:dyDescent="0.2">
      <c r="D4613" s="94"/>
    </row>
    <row r="4614" spans="4:4" x14ac:dyDescent="0.2">
      <c r="D4614" s="94"/>
    </row>
    <row r="4615" spans="4:4" x14ac:dyDescent="0.2">
      <c r="D4615" s="94"/>
    </row>
    <row r="4616" spans="4:4" x14ac:dyDescent="0.2">
      <c r="D4616" s="94"/>
    </row>
    <row r="4617" spans="4:4" x14ac:dyDescent="0.2">
      <c r="D4617" s="94"/>
    </row>
    <row r="4618" spans="4:4" x14ac:dyDescent="0.2">
      <c r="D4618" s="94"/>
    </row>
    <row r="4619" spans="4:4" x14ac:dyDescent="0.2">
      <c r="D4619" s="94"/>
    </row>
    <row r="4620" spans="4:4" x14ac:dyDescent="0.2">
      <c r="D4620" s="94"/>
    </row>
    <row r="4621" spans="4:4" x14ac:dyDescent="0.2">
      <c r="D4621" s="94"/>
    </row>
    <row r="4622" spans="4:4" x14ac:dyDescent="0.2">
      <c r="D4622" s="94"/>
    </row>
    <row r="4623" spans="4:4" x14ac:dyDescent="0.2">
      <c r="D4623" s="94"/>
    </row>
    <row r="4624" spans="4:4" x14ac:dyDescent="0.2">
      <c r="D4624" s="94"/>
    </row>
    <row r="4625" spans="4:4" x14ac:dyDescent="0.2">
      <c r="D4625" s="94"/>
    </row>
    <row r="4626" spans="4:4" x14ac:dyDescent="0.2">
      <c r="D4626" s="94"/>
    </row>
    <row r="4627" spans="4:4" x14ac:dyDescent="0.2">
      <c r="D4627" s="94"/>
    </row>
    <row r="4628" spans="4:4" x14ac:dyDescent="0.2">
      <c r="D4628" s="94"/>
    </row>
    <row r="4629" spans="4:4" x14ac:dyDescent="0.2">
      <c r="D4629" s="94"/>
    </row>
    <row r="4630" spans="4:4" x14ac:dyDescent="0.2">
      <c r="D4630" s="94"/>
    </row>
    <row r="4631" spans="4:4" x14ac:dyDescent="0.2">
      <c r="D4631" s="94"/>
    </row>
    <row r="4632" spans="4:4" x14ac:dyDescent="0.2">
      <c r="D4632" s="94"/>
    </row>
    <row r="4633" spans="4:4" x14ac:dyDescent="0.2">
      <c r="D4633" s="94"/>
    </row>
    <row r="4634" spans="4:4" x14ac:dyDescent="0.2">
      <c r="D4634" s="94"/>
    </row>
    <row r="4635" spans="4:4" x14ac:dyDescent="0.2">
      <c r="D4635" s="94"/>
    </row>
    <row r="4636" spans="4:4" x14ac:dyDescent="0.2">
      <c r="D4636" s="94"/>
    </row>
    <row r="4637" spans="4:4" x14ac:dyDescent="0.2">
      <c r="D4637" s="94"/>
    </row>
    <row r="4638" spans="4:4" x14ac:dyDescent="0.2">
      <c r="D4638" s="94"/>
    </row>
    <row r="4639" spans="4:4" x14ac:dyDescent="0.2">
      <c r="D4639" s="94"/>
    </row>
    <row r="4640" spans="4:4" x14ac:dyDescent="0.2">
      <c r="D4640" s="94"/>
    </row>
    <row r="4641" spans="4:4" x14ac:dyDescent="0.2">
      <c r="D4641" s="94"/>
    </row>
    <row r="4642" spans="4:4" x14ac:dyDescent="0.2">
      <c r="D4642" s="94"/>
    </row>
    <row r="4643" spans="4:4" x14ac:dyDescent="0.2">
      <c r="D4643" s="94"/>
    </row>
    <row r="4644" spans="4:4" x14ac:dyDescent="0.2">
      <c r="D4644" s="94"/>
    </row>
    <row r="4645" spans="4:4" x14ac:dyDescent="0.2">
      <c r="D4645" s="94"/>
    </row>
    <row r="4646" spans="4:4" x14ac:dyDescent="0.2">
      <c r="D4646" s="94"/>
    </row>
    <row r="4647" spans="4:4" x14ac:dyDescent="0.2">
      <c r="D4647" s="94"/>
    </row>
    <row r="4648" spans="4:4" x14ac:dyDescent="0.2">
      <c r="D4648" s="94"/>
    </row>
    <row r="4649" spans="4:4" x14ac:dyDescent="0.2">
      <c r="D4649" s="94"/>
    </row>
    <row r="4650" spans="4:4" x14ac:dyDescent="0.2">
      <c r="D4650" s="94"/>
    </row>
    <row r="4651" spans="4:4" x14ac:dyDescent="0.2">
      <c r="D4651" s="94"/>
    </row>
    <row r="4652" spans="4:4" x14ac:dyDescent="0.2">
      <c r="D4652" s="94"/>
    </row>
    <row r="4653" spans="4:4" x14ac:dyDescent="0.2">
      <c r="D4653" s="94"/>
    </row>
    <row r="4654" spans="4:4" x14ac:dyDescent="0.2">
      <c r="D4654" s="94"/>
    </row>
    <row r="4655" spans="4:4" x14ac:dyDescent="0.2">
      <c r="D4655" s="94"/>
    </row>
    <row r="4656" spans="4:4" x14ac:dyDescent="0.2">
      <c r="D4656" s="94"/>
    </row>
    <row r="4657" spans="4:4" x14ac:dyDescent="0.2">
      <c r="D4657" s="94"/>
    </row>
    <row r="4658" spans="4:4" x14ac:dyDescent="0.2">
      <c r="D4658" s="94"/>
    </row>
    <row r="4659" spans="4:4" x14ac:dyDescent="0.2">
      <c r="D4659" s="94"/>
    </row>
    <row r="4660" spans="4:4" x14ac:dyDescent="0.2">
      <c r="D4660" s="94"/>
    </row>
    <row r="4661" spans="4:4" x14ac:dyDescent="0.2">
      <c r="D4661" s="94"/>
    </row>
    <row r="4662" spans="4:4" x14ac:dyDescent="0.2">
      <c r="D4662" s="94"/>
    </row>
    <row r="4663" spans="4:4" x14ac:dyDescent="0.2">
      <c r="D4663" s="94"/>
    </row>
    <row r="4664" spans="4:4" x14ac:dyDescent="0.2">
      <c r="D4664" s="94"/>
    </row>
    <row r="4665" spans="4:4" x14ac:dyDescent="0.2">
      <c r="D4665" s="94"/>
    </row>
    <row r="4666" spans="4:4" x14ac:dyDescent="0.2">
      <c r="D4666" s="94"/>
    </row>
    <row r="4667" spans="4:4" x14ac:dyDescent="0.2">
      <c r="D4667" s="94"/>
    </row>
    <row r="4668" spans="4:4" x14ac:dyDescent="0.2">
      <c r="D4668" s="94"/>
    </row>
    <row r="4669" spans="4:4" x14ac:dyDescent="0.2">
      <c r="D4669" s="94"/>
    </row>
    <row r="4670" spans="4:4" x14ac:dyDescent="0.2">
      <c r="D4670" s="94"/>
    </row>
    <row r="4671" spans="4:4" x14ac:dyDescent="0.2">
      <c r="D4671" s="94"/>
    </row>
    <row r="4672" spans="4:4" x14ac:dyDescent="0.2">
      <c r="D4672" s="94"/>
    </row>
    <row r="4673" spans="4:4" x14ac:dyDescent="0.2">
      <c r="D4673" s="94"/>
    </row>
    <row r="4674" spans="4:4" x14ac:dyDescent="0.2">
      <c r="D4674" s="94"/>
    </row>
    <row r="4675" spans="4:4" x14ac:dyDescent="0.2">
      <c r="D4675" s="94"/>
    </row>
    <row r="4676" spans="4:4" x14ac:dyDescent="0.2">
      <c r="D4676" s="94"/>
    </row>
    <row r="4677" spans="4:4" x14ac:dyDescent="0.2">
      <c r="D4677" s="94"/>
    </row>
    <row r="4678" spans="4:4" x14ac:dyDescent="0.2">
      <c r="D4678" s="94"/>
    </row>
    <row r="4679" spans="4:4" x14ac:dyDescent="0.2">
      <c r="D4679" s="94"/>
    </row>
    <row r="4680" spans="4:4" x14ac:dyDescent="0.2">
      <c r="D4680" s="94"/>
    </row>
    <row r="4681" spans="4:4" x14ac:dyDescent="0.2">
      <c r="D4681" s="94"/>
    </row>
    <row r="4682" spans="4:4" x14ac:dyDescent="0.2">
      <c r="D4682" s="94"/>
    </row>
    <row r="4683" spans="4:4" x14ac:dyDescent="0.2">
      <c r="D4683" s="94"/>
    </row>
    <row r="4684" spans="4:4" x14ac:dyDescent="0.2">
      <c r="D4684" s="94"/>
    </row>
    <row r="4685" spans="4:4" x14ac:dyDescent="0.2">
      <c r="D4685" s="94"/>
    </row>
    <row r="4686" spans="4:4" x14ac:dyDescent="0.2">
      <c r="D4686" s="94"/>
    </row>
    <row r="4687" spans="4:4" x14ac:dyDescent="0.2">
      <c r="D4687" s="94"/>
    </row>
    <row r="4688" spans="4:4" x14ac:dyDescent="0.2">
      <c r="D4688" s="94"/>
    </row>
    <row r="4689" spans="4:4" x14ac:dyDescent="0.2">
      <c r="D4689" s="94"/>
    </row>
    <row r="4690" spans="4:4" x14ac:dyDescent="0.2">
      <c r="D4690" s="94"/>
    </row>
    <row r="4691" spans="4:4" x14ac:dyDescent="0.2">
      <c r="D4691" s="94"/>
    </row>
    <row r="4692" spans="4:4" x14ac:dyDescent="0.2">
      <c r="D4692" s="94"/>
    </row>
    <row r="4693" spans="4:4" x14ac:dyDescent="0.2">
      <c r="D4693" s="94"/>
    </row>
    <row r="4694" spans="4:4" x14ac:dyDescent="0.2">
      <c r="D4694" s="94"/>
    </row>
    <row r="4695" spans="4:4" x14ac:dyDescent="0.2">
      <c r="D4695" s="94"/>
    </row>
    <row r="4696" spans="4:4" x14ac:dyDescent="0.2">
      <c r="D4696" s="94"/>
    </row>
    <row r="4697" spans="4:4" x14ac:dyDescent="0.2">
      <c r="D4697" s="94"/>
    </row>
    <row r="4698" spans="4:4" x14ac:dyDescent="0.2">
      <c r="D4698" s="94"/>
    </row>
    <row r="4699" spans="4:4" x14ac:dyDescent="0.2">
      <c r="D4699" s="94"/>
    </row>
    <row r="4700" spans="4:4" x14ac:dyDescent="0.2">
      <c r="D4700" s="94"/>
    </row>
    <row r="4701" spans="4:4" x14ac:dyDescent="0.2">
      <c r="D4701" s="94"/>
    </row>
    <row r="4702" spans="4:4" x14ac:dyDescent="0.2">
      <c r="D4702" s="94"/>
    </row>
    <row r="4703" spans="4:4" x14ac:dyDescent="0.2">
      <c r="D4703" s="94"/>
    </row>
    <row r="4704" spans="4:4" x14ac:dyDescent="0.2">
      <c r="D4704" s="94"/>
    </row>
    <row r="4705" spans="4:4" x14ac:dyDescent="0.2">
      <c r="D4705" s="94"/>
    </row>
    <row r="4706" spans="4:4" x14ac:dyDescent="0.2">
      <c r="D4706" s="94"/>
    </row>
    <row r="4707" spans="4:4" x14ac:dyDescent="0.2">
      <c r="D4707" s="94"/>
    </row>
    <row r="4708" spans="4:4" x14ac:dyDescent="0.2">
      <c r="D4708" s="94"/>
    </row>
    <row r="4709" spans="4:4" x14ac:dyDescent="0.2">
      <c r="D4709" s="94"/>
    </row>
    <row r="4710" spans="4:4" x14ac:dyDescent="0.2">
      <c r="D4710" s="94"/>
    </row>
    <row r="4711" spans="4:4" x14ac:dyDescent="0.2">
      <c r="D4711" s="94"/>
    </row>
    <row r="4712" spans="4:4" x14ac:dyDescent="0.2">
      <c r="D4712" s="94"/>
    </row>
    <row r="4713" spans="4:4" x14ac:dyDescent="0.2">
      <c r="D4713" s="94"/>
    </row>
    <row r="4714" spans="4:4" x14ac:dyDescent="0.2">
      <c r="D4714" s="94"/>
    </row>
    <row r="4715" spans="4:4" x14ac:dyDescent="0.2">
      <c r="D4715" s="94"/>
    </row>
    <row r="4716" spans="4:4" x14ac:dyDescent="0.2">
      <c r="D4716" s="94"/>
    </row>
    <row r="4717" spans="4:4" x14ac:dyDescent="0.2">
      <c r="D4717" s="94"/>
    </row>
    <row r="4718" spans="4:4" x14ac:dyDescent="0.2">
      <c r="D4718" s="94"/>
    </row>
    <row r="4719" spans="4:4" x14ac:dyDescent="0.2">
      <c r="D4719" s="94"/>
    </row>
    <row r="4720" spans="4:4" x14ac:dyDescent="0.2">
      <c r="D4720" s="94"/>
    </row>
    <row r="4721" spans="4:4" x14ac:dyDescent="0.2">
      <c r="D4721" s="94"/>
    </row>
    <row r="4722" spans="4:4" x14ac:dyDescent="0.2">
      <c r="D4722" s="94"/>
    </row>
    <row r="4723" spans="4:4" x14ac:dyDescent="0.2">
      <c r="D4723" s="94"/>
    </row>
    <row r="4724" spans="4:4" x14ac:dyDescent="0.2">
      <c r="D4724" s="94"/>
    </row>
    <row r="4725" spans="4:4" x14ac:dyDescent="0.2">
      <c r="D4725" s="94"/>
    </row>
    <row r="4726" spans="4:4" x14ac:dyDescent="0.2">
      <c r="D4726" s="94"/>
    </row>
    <row r="4727" spans="4:4" x14ac:dyDescent="0.2">
      <c r="D4727" s="94"/>
    </row>
    <row r="4728" spans="4:4" x14ac:dyDescent="0.2">
      <c r="D4728" s="94"/>
    </row>
    <row r="4729" spans="4:4" x14ac:dyDescent="0.2">
      <c r="D4729" s="94"/>
    </row>
    <row r="4730" spans="4:4" x14ac:dyDescent="0.2">
      <c r="D4730" s="94"/>
    </row>
    <row r="4731" spans="4:4" x14ac:dyDescent="0.2">
      <c r="D4731" s="94"/>
    </row>
    <row r="4732" spans="4:4" x14ac:dyDescent="0.2">
      <c r="D4732" s="94"/>
    </row>
    <row r="4733" spans="4:4" x14ac:dyDescent="0.2">
      <c r="D4733" s="94"/>
    </row>
    <row r="4734" spans="4:4" x14ac:dyDescent="0.2">
      <c r="D4734" s="94"/>
    </row>
    <row r="4735" spans="4:4" x14ac:dyDescent="0.2">
      <c r="D4735" s="94"/>
    </row>
    <row r="4736" spans="4:4" x14ac:dyDescent="0.2">
      <c r="D4736" s="94"/>
    </row>
    <row r="4737" spans="4:4" x14ac:dyDescent="0.2">
      <c r="D4737" s="94"/>
    </row>
    <row r="4738" spans="4:4" x14ac:dyDescent="0.2">
      <c r="D4738" s="94"/>
    </row>
    <row r="4739" spans="4:4" x14ac:dyDescent="0.2">
      <c r="D4739" s="94"/>
    </row>
    <row r="4740" spans="4:4" x14ac:dyDescent="0.2">
      <c r="D4740" s="94"/>
    </row>
    <row r="4741" spans="4:4" x14ac:dyDescent="0.2">
      <c r="D4741" s="94"/>
    </row>
    <row r="4742" spans="4:4" x14ac:dyDescent="0.2">
      <c r="D4742" s="94"/>
    </row>
    <row r="4743" spans="4:4" x14ac:dyDescent="0.2">
      <c r="D4743" s="94"/>
    </row>
    <row r="4744" spans="4:4" x14ac:dyDescent="0.2">
      <c r="D4744" s="94"/>
    </row>
    <row r="4745" spans="4:4" x14ac:dyDescent="0.2">
      <c r="D4745" s="94"/>
    </row>
    <row r="4746" spans="4:4" x14ac:dyDescent="0.2">
      <c r="D4746" s="94"/>
    </row>
    <row r="4747" spans="4:4" x14ac:dyDescent="0.2">
      <c r="D4747" s="94"/>
    </row>
    <row r="4748" spans="4:4" x14ac:dyDescent="0.2">
      <c r="D4748" s="94"/>
    </row>
    <row r="4749" spans="4:4" x14ac:dyDescent="0.2">
      <c r="D4749" s="94"/>
    </row>
    <row r="4750" spans="4:4" x14ac:dyDescent="0.2">
      <c r="D4750" s="94"/>
    </row>
    <row r="4751" spans="4:4" x14ac:dyDescent="0.2">
      <c r="D4751" s="94"/>
    </row>
    <row r="4752" spans="4:4" x14ac:dyDescent="0.2">
      <c r="D4752" s="94"/>
    </row>
    <row r="4753" spans="4:4" x14ac:dyDescent="0.2">
      <c r="D4753" s="94"/>
    </row>
    <row r="4754" spans="4:4" x14ac:dyDescent="0.2">
      <c r="D4754" s="94"/>
    </row>
    <row r="4755" spans="4:4" x14ac:dyDescent="0.2">
      <c r="D4755" s="94"/>
    </row>
    <row r="4756" spans="4:4" x14ac:dyDescent="0.2">
      <c r="D4756" s="94"/>
    </row>
    <row r="4757" spans="4:4" x14ac:dyDescent="0.2">
      <c r="D4757" s="94"/>
    </row>
    <row r="4758" spans="4:4" x14ac:dyDescent="0.2">
      <c r="D4758" s="94"/>
    </row>
    <row r="4759" spans="4:4" x14ac:dyDescent="0.2">
      <c r="D4759" s="94"/>
    </row>
    <row r="4760" spans="4:4" x14ac:dyDescent="0.2">
      <c r="D4760" s="94"/>
    </row>
    <row r="4761" spans="4:4" x14ac:dyDescent="0.2">
      <c r="D4761" s="94"/>
    </row>
    <row r="4762" spans="4:4" x14ac:dyDescent="0.2">
      <c r="D4762" s="94"/>
    </row>
    <row r="4763" spans="4:4" x14ac:dyDescent="0.2">
      <c r="D4763" s="94"/>
    </row>
    <row r="4764" spans="4:4" x14ac:dyDescent="0.2">
      <c r="D4764" s="94"/>
    </row>
    <row r="4765" spans="4:4" x14ac:dyDescent="0.2">
      <c r="D4765" s="94"/>
    </row>
    <row r="4766" spans="4:4" x14ac:dyDescent="0.2">
      <c r="D4766" s="94"/>
    </row>
    <row r="4767" spans="4:4" x14ac:dyDescent="0.2">
      <c r="D4767" s="94"/>
    </row>
    <row r="4768" spans="4:4" x14ac:dyDescent="0.2">
      <c r="D4768" s="94"/>
    </row>
    <row r="4769" spans="4:4" x14ac:dyDescent="0.2">
      <c r="D4769" s="94"/>
    </row>
    <row r="4770" spans="4:4" x14ac:dyDescent="0.2">
      <c r="D4770" s="94"/>
    </row>
    <row r="4771" spans="4:4" x14ac:dyDescent="0.2">
      <c r="D4771" s="94"/>
    </row>
    <row r="4772" spans="4:4" x14ac:dyDescent="0.2">
      <c r="D4772" s="94"/>
    </row>
    <row r="4773" spans="4:4" x14ac:dyDescent="0.2">
      <c r="D4773" s="94"/>
    </row>
    <row r="4774" spans="4:4" x14ac:dyDescent="0.2">
      <c r="D4774" s="94"/>
    </row>
    <row r="4775" spans="4:4" x14ac:dyDescent="0.2">
      <c r="D4775" s="94"/>
    </row>
    <row r="4776" spans="4:4" x14ac:dyDescent="0.2">
      <c r="D4776" s="94"/>
    </row>
    <row r="4777" spans="4:4" x14ac:dyDescent="0.2">
      <c r="D4777" s="94"/>
    </row>
    <row r="4778" spans="4:4" x14ac:dyDescent="0.2">
      <c r="D4778" s="94"/>
    </row>
    <row r="4779" spans="4:4" x14ac:dyDescent="0.2">
      <c r="D4779" s="94"/>
    </row>
    <row r="4780" spans="4:4" x14ac:dyDescent="0.2">
      <c r="D4780" s="94"/>
    </row>
    <row r="4781" spans="4:4" x14ac:dyDescent="0.2">
      <c r="D4781" s="94"/>
    </row>
    <row r="4782" spans="4:4" x14ac:dyDescent="0.2">
      <c r="D4782" s="94"/>
    </row>
    <row r="4783" spans="4:4" x14ac:dyDescent="0.2">
      <c r="D4783" s="94"/>
    </row>
    <row r="4784" spans="4:4" x14ac:dyDescent="0.2">
      <c r="D4784" s="94"/>
    </row>
    <row r="4785" spans="4:4" x14ac:dyDescent="0.2">
      <c r="D4785" s="94"/>
    </row>
    <row r="4786" spans="4:4" x14ac:dyDescent="0.2">
      <c r="D4786" s="94"/>
    </row>
    <row r="4787" spans="4:4" x14ac:dyDescent="0.2">
      <c r="D4787" s="94"/>
    </row>
    <row r="4788" spans="4:4" x14ac:dyDescent="0.2">
      <c r="D4788" s="94"/>
    </row>
    <row r="4789" spans="4:4" x14ac:dyDescent="0.2">
      <c r="D4789" s="94"/>
    </row>
    <row r="4790" spans="4:4" x14ac:dyDescent="0.2">
      <c r="D4790" s="94"/>
    </row>
    <row r="4791" spans="4:4" x14ac:dyDescent="0.2">
      <c r="D4791" s="94"/>
    </row>
    <row r="4792" spans="4:4" x14ac:dyDescent="0.2">
      <c r="D4792" s="94"/>
    </row>
    <row r="4793" spans="4:4" x14ac:dyDescent="0.2">
      <c r="D4793" s="94"/>
    </row>
    <row r="4794" spans="4:4" x14ac:dyDescent="0.2">
      <c r="D4794" s="94"/>
    </row>
    <row r="4795" spans="4:4" x14ac:dyDescent="0.2">
      <c r="D4795" s="94"/>
    </row>
    <row r="4796" spans="4:4" x14ac:dyDescent="0.2">
      <c r="D4796" s="94"/>
    </row>
    <row r="4797" spans="4:4" x14ac:dyDescent="0.2">
      <c r="D4797" s="94"/>
    </row>
    <row r="4798" spans="4:4" x14ac:dyDescent="0.2">
      <c r="D4798" s="94"/>
    </row>
    <row r="4799" spans="4:4" x14ac:dyDescent="0.2">
      <c r="D4799" s="94"/>
    </row>
    <row r="4800" spans="4:4" x14ac:dyDescent="0.2">
      <c r="D4800" s="94"/>
    </row>
    <row r="4801" spans="4:4" x14ac:dyDescent="0.2">
      <c r="D4801" s="94"/>
    </row>
    <row r="4802" spans="4:4" x14ac:dyDescent="0.2">
      <c r="D4802" s="94"/>
    </row>
    <row r="4803" spans="4:4" x14ac:dyDescent="0.2">
      <c r="D4803" s="94"/>
    </row>
    <row r="4804" spans="4:4" x14ac:dyDescent="0.2">
      <c r="D4804" s="94"/>
    </row>
    <row r="4805" spans="4:4" x14ac:dyDescent="0.2">
      <c r="D4805" s="94"/>
    </row>
    <row r="4806" spans="4:4" x14ac:dyDescent="0.2">
      <c r="D4806" s="94"/>
    </row>
    <row r="4807" spans="4:4" x14ac:dyDescent="0.2">
      <c r="D4807" s="94"/>
    </row>
    <row r="4808" spans="4:4" x14ac:dyDescent="0.2">
      <c r="D4808" s="94"/>
    </row>
    <row r="4809" spans="4:4" x14ac:dyDescent="0.2">
      <c r="D4809" s="94"/>
    </row>
    <row r="4810" spans="4:4" x14ac:dyDescent="0.2">
      <c r="D4810" s="94"/>
    </row>
    <row r="4811" spans="4:4" x14ac:dyDescent="0.2">
      <c r="D4811" s="94"/>
    </row>
    <row r="4812" spans="4:4" x14ac:dyDescent="0.2">
      <c r="D4812" s="94"/>
    </row>
    <row r="4813" spans="4:4" x14ac:dyDescent="0.2">
      <c r="D4813" s="94"/>
    </row>
    <row r="4814" spans="4:4" x14ac:dyDescent="0.2">
      <c r="D4814" s="94"/>
    </row>
    <row r="4815" spans="4:4" x14ac:dyDescent="0.2">
      <c r="D4815" s="94"/>
    </row>
    <row r="4816" spans="4:4" x14ac:dyDescent="0.2">
      <c r="D4816" s="94"/>
    </row>
    <row r="4817" spans="4:4" x14ac:dyDescent="0.2">
      <c r="D4817" s="94"/>
    </row>
    <row r="4818" spans="4:4" x14ac:dyDescent="0.2">
      <c r="D4818" s="94"/>
    </row>
    <row r="4819" spans="4:4" x14ac:dyDescent="0.2">
      <c r="D4819" s="94"/>
    </row>
    <row r="4820" spans="4:4" x14ac:dyDescent="0.2">
      <c r="D4820" s="94"/>
    </row>
    <row r="4821" spans="4:4" x14ac:dyDescent="0.2">
      <c r="D4821" s="94"/>
    </row>
    <row r="4822" spans="4:4" x14ac:dyDescent="0.2">
      <c r="D4822" s="94"/>
    </row>
    <row r="4823" spans="4:4" x14ac:dyDescent="0.2">
      <c r="D4823" s="94"/>
    </row>
    <row r="4824" spans="4:4" x14ac:dyDescent="0.2">
      <c r="D4824" s="94"/>
    </row>
    <row r="4825" spans="4:4" x14ac:dyDescent="0.2">
      <c r="D4825" s="94"/>
    </row>
    <row r="4826" spans="4:4" x14ac:dyDescent="0.2">
      <c r="D4826" s="94"/>
    </row>
    <row r="4827" spans="4:4" x14ac:dyDescent="0.2">
      <c r="D4827" s="94"/>
    </row>
    <row r="4828" spans="4:4" x14ac:dyDescent="0.2">
      <c r="D4828" s="94"/>
    </row>
    <row r="4829" spans="4:4" x14ac:dyDescent="0.2">
      <c r="D4829" s="94"/>
    </row>
    <row r="4830" spans="4:4" x14ac:dyDescent="0.2">
      <c r="D4830" s="94"/>
    </row>
    <row r="4831" spans="4:4" x14ac:dyDescent="0.2">
      <c r="D4831" s="94"/>
    </row>
    <row r="4832" spans="4:4" x14ac:dyDescent="0.2">
      <c r="D4832" s="94"/>
    </row>
    <row r="4833" spans="4:4" x14ac:dyDescent="0.2">
      <c r="D4833" s="94"/>
    </row>
    <row r="4834" spans="4:4" x14ac:dyDescent="0.2">
      <c r="D4834" s="94"/>
    </row>
    <row r="4835" spans="4:4" x14ac:dyDescent="0.2">
      <c r="D4835" s="94"/>
    </row>
    <row r="4836" spans="4:4" x14ac:dyDescent="0.2">
      <c r="D4836" s="94"/>
    </row>
    <row r="4837" spans="4:4" x14ac:dyDescent="0.2">
      <c r="D4837" s="94"/>
    </row>
    <row r="4838" spans="4:4" x14ac:dyDescent="0.2">
      <c r="D4838" s="94"/>
    </row>
    <row r="4839" spans="4:4" x14ac:dyDescent="0.2">
      <c r="D4839" s="94"/>
    </row>
    <row r="4840" spans="4:4" x14ac:dyDescent="0.2">
      <c r="D4840" s="94"/>
    </row>
    <row r="4841" spans="4:4" x14ac:dyDescent="0.2">
      <c r="D4841" s="94"/>
    </row>
    <row r="4842" spans="4:4" x14ac:dyDescent="0.2">
      <c r="D4842" s="94"/>
    </row>
    <row r="4843" spans="4:4" x14ac:dyDescent="0.2">
      <c r="D4843" s="94"/>
    </row>
    <row r="4844" spans="4:4" x14ac:dyDescent="0.2">
      <c r="D4844" s="94"/>
    </row>
    <row r="4845" spans="4:4" x14ac:dyDescent="0.2">
      <c r="D4845" s="94"/>
    </row>
    <row r="4846" spans="4:4" x14ac:dyDescent="0.2">
      <c r="D4846" s="94"/>
    </row>
    <row r="4847" spans="4:4" x14ac:dyDescent="0.2">
      <c r="D4847" s="94"/>
    </row>
    <row r="4848" spans="4:4" x14ac:dyDescent="0.2">
      <c r="D4848" s="94"/>
    </row>
    <row r="4849" spans="4:4" x14ac:dyDescent="0.2">
      <c r="D4849" s="94"/>
    </row>
    <row r="4850" spans="4:4" x14ac:dyDescent="0.2">
      <c r="D4850" s="94"/>
    </row>
    <row r="4851" spans="4:4" x14ac:dyDescent="0.2">
      <c r="D4851" s="94"/>
    </row>
    <row r="4852" spans="4:4" x14ac:dyDescent="0.2">
      <c r="D4852" s="94"/>
    </row>
    <row r="4853" spans="4:4" x14ac:dyDescent="0.2">
      <c r="D4853" s="94"/>
    </row>
    <row r="4854" spans="4:4" x14ac:dyDescent="0.2">
      <c r="D4854" s="94"/>
    </row>
    <row r="4855" spans="4:4" x14ac:dyDescent="0.2">
      <c r="D4855" s="94"/>
    </row>
    <row r="4856" spans="4:4" x14ac:dyDescent="0.2">
      <c r="D4856" s="94"/>
    </row>
    <row r="4857" spans="4:4" x14ac:dyDescent="0.2">
      <c r="D4857" s="94"/>
    </row>
    <row r="4858" spans="4:4" x14ac:dyDescent="0.2">
      <c r="D4858" s="94"/>
    </row>
    <row r="4859" spans="4:4" x14ac:dyDescent="0.2">
      <c r="D4859" s="94"/>
    </row>
    <row r="4860" spans="4:4" x14ac:dyDescent="0.2">
      <c r="D4860" s="94"/>
    </row>
    <row r="4861" spans="4:4" x14ac:dyDescent="0.2">
      <c r="D4861" s="94"/>
    </row>
    <row r="4862" spans="4:4" x14ac:dyDescent="0.2">
      <c r="D4862" s="94"/>
    </row>
    <row r="4863" spans="4:4" x14ac:dyDescent="0.2">
      <c r="D4863" s="94"/>
    </row>
    <row r="4864" spans="4:4" x14ac:dyDescent="0.2">
      <c r="D4864" s="94"/>
    </row>
    <row r="4865" spans="4:4" x14ac:dyDescent="0.2">
      <c r="D4865" s="94"/>
    </row>
    <row r="4866" spans="4:4" x14ac:dyDescent="0.2">
      <c r="D4866" s="94"/>
    </row>
    <row r="4867" spans="4:4" x14ac:dyDescent="0.2">
      <c r="D4867" s="94"/>
    </row>
    <row r="4868" spans="4:4" x14ac:dyDescent="0.2">
      <c r="D4868" s="94"/>
    </row>
    <row r="4869" spans="4:4" x14ac:dyDescent="0.2">
      <c r="D4869" s="94"/>
    </row>
    <row r="4870" spans="4:4" x14ac:dyDescent="0.2">
      <c r="D4870" s="94"/>
    </row>
    <row r="4871" spans="4:4" x14ac:dyDescent="0.2">
      <c r="D4871" s="94"/>
    </row>
    <row r="4872" spans="4:4" x14ac:dyDescent="0.2">
      <c r="D4872" s="94"/>
    </row>
    <row r="4873" spans="4:4" x14ac:dyDescent="0.2">
      <c r="D4873" s="94"/>
    </row>
    <row r="4874" spans="4:4" x14ac:dyDescent="0.2">
      <c r="D4874" s="94"/>
    </row>
    <row r="4875" spans="4:4" x14ac:dyDescent="0.2">
      <c r="D4875" s="94"/>
    </row>
    <row r="4876" spans="4:4" x14ac:dyDescent="0.2">
      <c r="D4876" s="94"/>
    </row>
    <row r="4877" spans="4:4" x14ac:dyDescent="0.2">
      <c r="D4877" s="94"/>
    </row>
    <row r="4878" spans="4:4" x14ac:dyDescent="0.2">
      <c r="D4878" s="94"/>
    </row>
    <row r="4879" spans="4:4" x14ac:dyDescent="0.2">
      <c r="D4879" s="94"/>
    </row>
    <row r="4880" spans="4:4" x14ac:dyDescent="0.2">
      <c r="D4880" s="94"/>
    </row>
    <row r="4881" spans="4:4" x14ac:dyDescent="0.2">
      <c r="D4881" s="94"/>
    </row>
    <row r="4882" spans="4:4" x14ac:dyDescent="0.2">
      <c r="D4882" s="94"/>
    </row>
    <row r="4883" spans="4:4" x14ac:dyDescent="0.2">
      <c r="D4883" s="94"/>
    </row>
    <row r="4884" spans="4:4" x14ac:dyDescent="0.2">
      <c r="D4884" s="94"/>
    </row>
    <row r="4885" spans="4:4" x14ac:dyDescent="0.2">
      <c r="D4885" s="94"/>
    </row>
    <row r="4886" spans="4:4" x14ac:dyDescent="0.2">
      <c r="D4886" s="94"/>
    </row>
    <row r="4887" spans="4:4" x14ac:dyDescent="0.2">
      <c r="D4887" s="94"/>
    </row>
    <row r="4888" spans="4:4" x14ac:dyDescent="0.2">
      <c r="D4888" s="94"/>
    </row>
    <row r="4889" spans="4:4" x14ac:dyDescent="0.2">
      <c r="D4889" s="94"/>
    </row>
    <row r="4890" spans="4:4" x14ac:dyDescent="0.2">
      <c r="D4890" s="94"/>
    </row>
    <row r="4891" spans="4:4" x14ac:dyDescent="0.2">
      <c r="D4891" s="94"/>
    </row>
    <row r="4892" spans="4:4" x14ac:dyDescent="0.2">
      <c r="D4892" s="94"/>
    </row>
    <row r="4893" spans="4:4" x14ac:dyDescent="0.2">
      <c r="D4893" s="94"/>
    </row>
    <row r="4894" spans="4:4" x14ac:dyDescent="0.2">
      <c r="D4894" s="94"/>
    </row>
    <row r="4895" spans="4:4" x14ac:dyDescent="0.2">
      <c r="D4895" s="94"/>
    </row>
    <row r="4896" spans="4:4" x14ac:dyDescent="0.2">
      <c r="D4896" s="94"/>
    </row>
    <row r="4897" spans="4:4" x14ac:dyDescent="0.2">
      <c r="D4897" s="94"/>
    </row>
    <row r="4898" spans="4:4" x14ac:dyDescent="0.2">
      <c r="D4898" s="94"/>
    </row>
    <row r="4899" spans="4:4" x14ac:dyDescent="0.2">
      <c r="D4899" s="94"/>
    </row>
    <row r="4900" spans="4:4" x14ac:dyDescent="0.2">
      <c r="D4900" s="94"/>
    </row>
    <row r="4901" spans="4:4" x14ac:dyDescent="0.2">
      <c r="D4901" s="94"/>
    </row>
    <row r="4902" spans="4:4" x14ac:dyDescent="0.2">
      <c r="D4902" s="94"/>
    </row>
    <row r="4903" spans="4:4" x14ac:dyDescent="0.2">
      <c r="D4903" s="94"/>
    </row>
    <row r="4904" spans="4:4" x14ac:dyDescent="0.2">
      <c r="D4904" s="94"/>
    </row>
    <row r="4905" spans="4:4" x14ac:dyDescent="0.2">
      <c r="D4905" s="94"/>
    </row>
    <row r="4906" spans="4:4" x14ac:dyDescent="0.2">
      <c r="D4906" s="94"/>
    </row>
    <row r="4907" spans="4:4" x14ac:dyDescent="0.2">
      <c r="D4907" s="94"/>
    </row>
    <row r="4908" spans="4:4" x14ac:dyDescent="0.2">
      <c r="D4908" s="94"/>
    </row>
    <row r="4909" spans="4:4" x14ac:dyDescent="0.2">
      <c r="D4909" s="94"/>
    </row>
    <row r="4910" spans="4:4" x14ac:dyDescent="0.2">
      <c r="D4910" s="94"/>
    </row>
    <row r="4911" spans="4:4" x14ac:dyDescent="0.2">
      <c r="D4911" s="94"/>
    </row>
    <row r="4912" spans="4:4" x14ac:dyDescent="0.2">
      <c r="D4912" s="94"/>
    </row>
    <row r="4913" spans="4:4" x14ac:dyDescent="0.2">
      <c r="D4913" s="94"/>
    </row>
    <row r="4914" spans="4:4" x14ac:dyDescent="0.2">
      <c r="D4914" s="94"/>
    </row>
    <row r="4915" spans="4:4" x14ac:dyDescent="0.2">
      <c r="D4915" s="94"/>
    </row>
    <row r="4916" spans="4:4" x14ac:dyDescent="0.2">
      <c r="D4916" s="94"/>
    </row>
    <row r="4917" spans="4:4" x14ac:dyDescent="0.2">
      <c r="D4917" s="94"/>
    </row>
    <row r="4918" spans="4:4" x14ac:dyDescent="0.2">
      <c r="D4918" s="94"/>
    </row>
    <row r="4919" spans="4:4" x14ac:dyDescent="0.2">
      <c r="D4919" s="94"/>
    </row>
    <row r="4920" spans="4:4" x14ac:dyDescent="0.2">
      <c r="D4920" s="94"/>
    </row>
    <row r="4921" spans="4:4" x14ac:dyDescent="0.2">
      <c r="D4921" s="94"/>
    </row>
    <row r="4922" spans="4:4" x14ac:dyDescent="0.2">
      <c r="D4922" s="94"/>
    </row>
    <row r="4923" spans="4:4" x14ac:dyDescent="0.2">
      <c r="D4923" s="94"/>
    </row>
    <row r="4924" spans="4:4" x14ac:dyDescent="0.2">
      <c r="D4924" s="94"/>
    </row>
    <row r="4925" spans="4:4" x14ac:dyDescent="0.2">
      <c r="D4925" s="94"/>
    </row>
    <row r="4926" spans="4:4" x14ac:dyDescent="0.2">
      <c r="D4926" s="94"/>
    </row>
    <row r="4927" spans="4:4" x14ac:dyDescent="0.2">
      <c r="D4927" s="94"/>
    </row>
    <row r="4928" spans="4:4" x14ac:dyDescent="0.2">
      <c r="D4928" s="94"/>
    </row>
    <row r="4929" spans="4:4" x14ac:dyDescent="0.2">
      <c r="D4929" s="94"/>
    </row>
    <row r="4930" spans="4:4" x14ac:dyDescent="0.2">
      <c r="D4930" s="94"/>
    </row>
    <row r="4931" spans="4:4" x14ac:dyDescent="0.2">
      <c r="D4931" s="94"/>
    </row>
    <row r="4932" spans="4:4" x14ac:dyDescent="0.2">
      <c r="D4932" s="94"/>
    </row>
    <row r="4933" spans="4:4" x14ac:dyDescent="0.2">
      <c r="D4933" s="94"/>
    </row>
    <row r="4934" spans="4:4" x14ac:dyDescent="0.2">
      <c r="D4934" s="94"/>
    </row>
    <row r="4935" spans="4:4" x14ac:dyDescent="0.2">
      <c r="D4935" s="94"/>
    </row>
    <row r="4936" spans="4:4" x14ac:dyDescent="0.2">
      <c r="D4936" s="94"/>
    </row>
    <row r="4937" spans="4:4" x14ac:dyDescent="0.2">
      <c r="D4937" s="94"/>
    </row>
    <row r="4938" spans="4:4" x14ac:dyDescent="0.2">
      <c r="D4938" s="94"/>
    </row>
    <row r="4939" spans="4:4" x14ac:dyDescent="0.2">
      <c r="D4939" s="94"/>
    </row>
    <row r="4940" spans="4:4" x14ac:dyDescent="0.2">
      <c r="D4940" s="94"/>
    </row>
    <row r="4941" spans="4:4" x14ac:dyDescent="0.2">
      <c r="D4941" s="94"/>
    </row>
    <row r="4942" spans="4:4" x14ac:dyDescent="0.2">
      <c r="D4942" s="94"/>
    </row>
    <row r="4943" spans="4:4" x14ac:dyDescent="0.2">
      <c r="D4943" s="94"/>
    </row>
    <row r="4944" spans="4:4" x14ac:dyDescent="0.2">
      <c r="D4944" s="94"/>
    </row>
    <row r="4945" spans="4:4" x14ac:dyDescent="0.2">
      <c r="D4945" s="94"/>
    </row>
    <row r="4946" spans="4:4" x14ac:dyDescent="0.2">
      <c r="D4946" s="94"/>
    </row>
    <row r="4947" spans="4:4" x14ac:dyDescent="0.2">
      <c r="D4947" s="94"/>
    </row>
    <row r="4948" spans="4:4" x14ac:dyDescent="0.2">
      <c r="D4948" s="94"/>
    </row>
    <row r="4949" spans="4:4" x14ac:dyDescent="0.2">
      <c r="D4949" s="94"/>
    </row>
    <row r="4950" spans="4:4" x14ac:dyDescent="0.2">
      <c r="D4950" s="94"/>
    </row>
    <row r="4951" spans="4:4" x14ac:dyDescent="0.2">
      <c r="D4951" s="94"/>
    </row>
    <row r="4952" spans="4:4" x14ac:dyDescent="0.2">
      <c r="D4952" s="94"/>
    </row>
    <row r="4953" spans="4:4" x14ac:dyDescent="0.2">
      <c r="D4953" s="94"/>
    </row>
    <row r="4954" spans="4:4" x14ac:dyDescent="0.2">
      <c r="D4954" s="94"/>
    </row>
    <row r="4955" spans="4:4" x14ac:dyDescent="0.2">
      <c r="D4955" s="94"/>
    </row>
    <row r="4956" spans="4:4" x14ac:dyDescent="0.2">
      <c r="D4956" s="94"/>
    </row>
    <row r="4957" spans="4:4" x14ac:dyDescent="0.2">
      <c r="D4957" s="94"/>
    </row>
    <row r="4958" spans="4:4" x14ac:dyDescent="0.2">
      <c r="D4958" s="94"/>
    </row>
    <row r="4959" spans="4:4" x14ac:dyDescent="0.2">
      <c r="D4959" s="94"/>
    </row>
    <row r="4960" spans="4:4" x14ac:dyDescent="0.2">
      <c r="D4960" s="94"/>
    </row>
    <row r="4961" spans="4:4" x14ac:dyDescent="0.2">
      <c r="D4961" s="94"/>
    </row>
    <row r="4962" spans="4:4" x14ac:dyDescent="0.2">
      <c r="D4962" s="94"/>
    </row>
    <row r="4963" spans="4:4" x14ac:dyDescent="0.2">
      <c r="D4963" s="94"/>
    </row>
    <row r="4964" spans="4:4" x14ac:dyDescent="0.2">
      <c r="D4964" s="94"/>
    </row>
    <row r="4965" spans="4:4" x14ac:dyDescent="0.2">
      <c r="D4965" s="94"/>
    </row>
    <row r="4966" spans="4:4" x14ac:dyDescent="0.2">
      <c r="D4966" s="94"/>
    </row>
    <row r="4967" spans="4:4" x14ac:dyDescent="0.2">
      <c r="D4967" s="94"/>
    </row>
    <row r="4968" spans="4:4" x14ac:dyDescent="0.2">
      <c r="D4968" s="94"/>
    </row>
    <row r="4969" spans="4:4" x14ac:dyDescent="0.2">
      <c r="D4969" s="94"/>
    </row>
    <row r="4970" spans="4:4" x14ac:dyDescent="0.2">
      <c r="D4970" s="94"/>
    </row>
    <row r="4971" spans="4:4" x14ac:dyDescent="0.2">
      <c r="D4971" s="94"/>
    </row>
    <row r="4972" spans="4:4" x14ac:dyDescent="0.2">
      <c r="D4972" s="94"/>
    </row>
    <row r="4973" spans="4:4" x14ac:dyDescent="0.2">
      <c r="D4973" s="94"/>
    </row>
    <row r="4974" spans="4:4" x14ac:dyDescent="0.2">
      <c r="D4974" s="94"/>
    </row>
    <row r="4975" spans="4:4" x14ac:dyDescent="0.2">
      <c r="D4975" s="94"/>
    </row>
    <row r="4976" spans="4:4" x14ac:dyDescent="0.2">
      <c r="D4976" s="94"/>
    </row>
    <row r="4977" spans="4:4" x14ac:dyDescent="0.2">
      <c r="D4977" s="94"/>
    </row>
    <row r="4978" spans="4:4" x14ac:dyDescent="0.2">
      <c r="D4978" s="94"/>
    </row>
    <row r="4979" spans="4:4" x14ac:dyDescent="0.2">
      <c r="D4979" s="94"/>
    </row>
    <row r="4980" spans="4:4" x14ac:dyDescent="0.2">
      <c r="D4980" s="94"/>
    </row>
    <row r="4981" spans="4:4" x14ac:dyDescent="0.2">
      <c r="D4981" s="94"/>
    </row>
    <row r="4982" spans="4:4" x14ac:dyDescent="0.2">
      <c r="D4982" s="94"/>
    </row>
    <row r="4983" spans="4:4" x14ac:dyDescent="0.2">
      <c r="D4983" s="94"/>
    </row>
    <row r="4984" spans="4:4" x14ac:dyDescent="0.2">
      <c r="D4984" s="94"/>
    </row>
    <row r="4985" spans="4:4" x14ac:dyDescent="0.2">
      <c r="D4985" s="94"/>
    </row>
    <row r="4986" spans="4:4" x14ac:dyDescent="0.2">
      <c r="D4986" s="94"/>
    </row>
    <row r="4987" spans="4:4" x14ac:dyDescent="0.2">
      <c r="D4987" s="94"/>
    </row>
    <row r="4988" spans="4:4" x14ac:dyDescent="0.2">
      <c r="D4988" s="94"/>
    </row>
    <row r="4989" spans="4:4" x14ac:dyDescent="0.2">
      <c r="D4989" s="94"/>
    </row>
    <row r="4990" spans="4:4" x14ac:dyDescent="0.2">
      <c r="D4990" s="94"/>
    </row>
    <row r="4991" spans="4:4" x14ac:dyDescent="0.2">
      <c r="D4991" s="94"/>
    </row>
    <row r="4992" spans="4:4" x14ac:dyDescent="0.2">
      <c r="D4992" s="94"/>
    </row>
    <row r="4993" spans="4:4" x14ac:dyDescent="0.2">
      <c r="D4993" s="94"/>
    </row>
    <row r="4994" spans="4:4" x14ac:dyDescent="0.2">
      <c r="D4994" s="94"/>
    </row>
    <row r="4995" spans="4:4" x14ac:dyDescent="0.2">
      <c r="D4995" s="94"/>
    </row>
    <row r="4996" spans="4:4" x14ac:dyDescent="0.2">
      <c r="D4996" s="94"/>
    </row>
    <row r="4997" spans="4:4" x14ac:dyDescent="0.2">
      <c r="D4997" s="94"/>
    </row>
    <row r="4998" spans="4:4" x14ac:dyDescent="0.2">
      <c r="D4998" s="94"/>
    </row>
    <row r="4999" spans="4:4" x14ac:dyDescent="0.2">
      <c r="D4999" s="94"/>
    </row>
    <row r="5000" spans="4:4" x14ac:dyDescent="0.2">
      <c r="D5000" s="94"/>
    </row>
  </sheetData>
  <sheetProtection formatRows="0"/>
  <mergeCells count="68">
    <mergeCell ref="A193:B193"/>
    <mergeCell ref="C10:G10"/>
    <mergeCell ref="C13:G13"/>
    <mergeCell ref="C16:G16"/>
    <mergeCell ref="C20:G20"/>
    <mergeCell ref="C36:G36"/>
    <mergeCell ref="C24:G24"/>
    <mergeCell ref="C26:G26"/>
    <mergeCell ref="C28:G28"/>
    <mergeCell ref="C34:G34"/>
    <mergeCell ref="C58:G58"/>
    <mergeCell ref="C38:G38"/>
    <mergeCell ref="C40:G40"/>
    <mergeCell ref="C41:G41"/>
    <mergeCell ref="C43:G43"/>
    <mergeCell ref="C44:G44"/>
    <mergeCell ref="A1:G1"/>
    <mergeCell ref="C2:G2"/>
    <mergeCell ref="C3:G3"/>
    <mergeCell ref="C4:G4"/>
    <mergeCell ref="C22:G22"/>
    <mergeCell ref="C46:G46"/>
    <mergeCell ref="C48:G48"/>
    <mergeCell ref="C50:G50"/>
    <mergeCell ref="C52:G52"/>
    <mergeCell ref="C54:G54"/>
    <mergeCell ref="C56:G56"/>
    <mergeCell ref="C88:G88"/>
    <mergeCell ref="C60:G60"/>
    <mergeCell ref="C62:G62"/>
    <mergeCell ref="C68:G68"/>
    <mergeCell ref="C80:G80"/>
    <mergeCell ref="C81:G81"/>
    <mergeCell ref="C82:G82"/>
    <mergeCell ref="C83:G83"/>
    <mergeCell ref="C84:G84"/>
    <mergeCell ref="C85:G85"/>
    <mergeCell ref="C86:G86"/>
    <mergeCell ref="C87:G87"/>
    <mergeCell ref="C131:G131"/>
    <mergeCell ref="C89:G89"/>
    <mergeCell ref="C90:G90"/>
    <mergeCell ref="C91:G91"/>
    <mergeCell ref="C92:G92"/>
    <mergeCell ref="C93:G93"/>
    <mergeCell ref="C94:G94"/>
    <mergeCell ref="C110:G110"/>
    <mergeCell ref="C112:G112"/>
    <mergeCell ref="C114:G114"/>
    <mergeCell ref="C123:G123"/>
    <mergeCell ref="C126:G126"/>
    <mergeCell ref="C172:G172"/>
    <mergeCell ref="C133:G133"/>
    <mergeCell ref="C139:G139"/>
    <mergeCell ref="C141:G141"/>
    <mergeCell ref="C143:G143"/>
    <mergeCell ref="C145:G145"/>
    <mergeCell ref="C148:G148"/>
    <mergeCell ref="C150:G150"/>
    <mergeCell ref="C153:G153"/>
    <mergeCell ref="C154:G154"/>
    <mergeCell ref="C155:G155"/>
    <mergeCell ref="C170:G170"/>
    <mergeCell ref="C177:G177"/>
    <mergeCell ref="C181:G181"/>
    <mergeCell ref="C185:G185"/>
    <mergeCell ref="C187:G187"/>
    <mergeCell ref="C190:G190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A416AD6E4B1841900D7B6B045BFC0E" ma:contentTypeVersion="14" ma:contentTypeDescription="Vytvoří nový dokument" ma:contentTypeScope="" ma:versionID="6bfa3739ed647fc10c3f1febf22eabfd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0da02601bc3bccd252fd624d6a1905af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670982EF-3CD1-41B3-8005-A4B1F607E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B3FBF-4947-4074-9F0E-02B5B746BB97}"/>
</file>

<file path=customXml/itemProps3.xml><?xml version="1.0" encoding="utf-8"?>
<ds:datastoreItem xmlns:ds="http://schemas.openxmlformats.org/officeDocument/2006/customXml" ds:itemID="{D44DAA0A-C51D-45C8-B773-5390C6653D1D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2a5b259-e768-42ee-9a61-b740d006295a"/>
    <ds:schemaRef ds:uri="http://purl.org/dc/elements/1.1/"/>
    <ds:schemaRef ds:uri="http://www.w3.org/XML/1998/namespace"/>
    <ds:schemaRef ds:uri="c8be0eae-e4a4-448a-b746-94b7cd981d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60</vt:i4>
      </vt:variant>
    </vt:vector>
  </HeadingPairs>
  <TitlesOfParts>
    <vt:vector size="70" baseType="lpstr">
      <vt:lpstr>Stavba</vt:lpstr>
      <vt:lpstr>VzorPolozky</vt:lpstr>
      <vt:lpstr>Pokyny pro vyplnění</vt:lpstr>
      <vt:lpstr>VRN 99.01 Naklady</vt:lpstr>
      <vt:lpstr>SO-01 01.1 Pol</vt:lpstr>
      <vt:lpstr>SO-02 02.1 Pol</vt:lpstr>
      <vt:lpstr>SO-03 03.1 Pol</vt:lpstr>
      <vt:lpstr>PS-01 PS-01.1 Pol</vt:lpstr>
      <vt:lpstr>PS-01 PS-01.2 Pol</vt:lpstr>
      <vt:lpstr>PS-02 PS-02.1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'PS-01 PS-01.1 Pol'!Názvy_tisku</vt:lpstr>
      <vt:lpstr>'PS-01 PS-01.2 Pol'!Názvy_tisku</vt:lpstr>
      <vt:lpstr>'PS-02 PS-02.1 Pol'!Názvy_tisku</vt:lpstr>
      <vt:lpstr>'SO-01 01.1 Pol'!Názvy_tisku</vt:lpstr>
      <vt:lpstr>'SO-02 02.1 Pol'!Názvy_tisku</vt:lpstr>
      <vt:lpstr>'SO-03 03.1 Pol'!Názvy_tisku</vt:lpstr>
      <vt:lpstr>'VRN 99.01 Naklady'!Názvy_tisku</vt:lpstr>
      <vt:lpstr>oadresa</vt:lpstr>
      <vt:lpstr>Stavba!Objednatel</vt:lpstr>
      <vt:lpstr>Stavba!Objekt</vt:lpstr>
      <vt:lpstr>'PS-01 PS-01.1 Pol'!Oblast_tisku</vt:lpstr>
      <vt:lpstr>'PS-01 PS-01.2 Pol'!Oblast_tisku</vt:lpstr>
      <vt:lpstr>'PS-02 PS-02.1 Pol'!Oblast_tisku</vt:lpstr>
      <vt:lpstr>'SO-01 01.1 Pol'!Oblast_tisku</vt:lpstr>
      <vt:lpstr>'SO-02 02.1 Pol'!Oblast_tisku</vt:lpstr>
      <vt:lpstr>'SO-03 03.1 Pol'!Oblast_tisku</vt:lpstr>
      <vt:lpstr>Stavba!Oblast_tisku</vt:lpstr>
      <vt:lpstr>'VRN 99.01 Naklady'!Oblast_tisku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Regál</dc:creator>
  <cp:lastModifiedBy>Vojtěch Regál</cp:lastModifiedBy>
  <dcterms:created xsi:type="dcterms:W3CDTF">2025-04-15T13:13:58Z</dcterms:created>
  <dcterms:modified xsi:type="dcterms:W3CDTF">2025-04-15T13:15:29Z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